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algemeen 10-10-14\"/>
    </mc:Choice>
  </mc:AlternateContent>
  <bookViews>
    <workbookView xWindow="480" yWindow="30" windowWidth="15480" windowHeight="11640"/>
  </bookViews>
  <sheets>
    <sheet name="DELKAF4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DELKAF4!$A$1:$I$49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2" i="1" l="1"/>
  <c r="D81" i="1" l="1"/>
  <c r="D37" i="1"/>
  <c r="E29" i="1"/>
  <c r="E28" i="1"/>
  <c r="E27" i="1"/>
  <c r="E26" i="1"/>
  <c r="E25" i="1"/>
  <c r="E24" i="1"/>
  <c r="D19" i="1"/>
  <c r="D80" i="1" s="1"/>
  <c r="F18" i="1"/>
  <c r="D74" i="1" s="1"/>
  <c r="F17" i="1"/>
  <c r="B13" i="1"/>
  <c r="B12" i="1"/>
  <c r="F19" i="1"/>
  <c r="A21" i="1" l="1"/>
  <c r="F33" i="1"/>
  <c r="C74" i="1"/>
  <c r="C31" i="1"/>
  <c r="E31" i="1" s="1"/>
  <c r="F34" i="1" s="1"/>
  <c r="F35" i="1" s="1"/>
  <c r="I37" i="1" s="1"/>
  <c r="C76" i="1" s="1"/>
  <c r="I39" i="1" s="1"/>
  <c r="I21" i="1"/>
  <c r="A39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<sst xmlns="http://schemas.openxmlformats.org/spreadsheetml/2006/main" count="44" uniqueCount="36">
  <si>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</si>
  <si>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</si>
  <si>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</si>
  <si>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</si>
  <si>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</si>
  <si>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</si>
  <si>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</si>
  <si>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</si>
  <si>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</si>
  <si>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</si>
  <si>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</si>
  <si>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</si>
  <si>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</si>
  <si>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</si>
  <si>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</si>
  <si>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</si>
  <si>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</si>
  <si>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</si>
  <si>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</si>
  <si>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</si>
  <si>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</si>
  <si>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</si>
  <si>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</si>
  <si>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2</t>
  </si>
  <si>
    <t>Deelgenoot 3</t>
  </si>
  <si>
    <t>Deelgenoot 5</t>
  </si>
  <si>
    <t>Berekeningsblad</t>
  </si>
  <si>
    <t>Boekje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</si>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</sst>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0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876300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52425"/>
          <a:ext cx="876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"/>
    </sheetNames>
    <sheetDataSet>
      <sheetData sheetId="0">
        <row r="6">
          <cell r="E6">
            <v>760000</v>
          </cell>
        </row>
        <row r="23">
          <cell r="B23">
            <v>35000</v>
          </cell>
        </row>
        <row r="24">
          <cell r="B24">
            <v>100000</v>
          </cell>
          <cell r="E24">
            <v>0.17763157894736842</v>
          </cell>
        </row>
        <row r="29">
          <cell r="G29">
            <v>2249.3938499999999</v>
          </cell>
        </row>
        <row r="30">
          <cell r="D30">
            <v>11500</v>
          </cell>
        </row>
        <row r="31">
          <cell r="D31">
            <v>0</v>
          </cell>
        </row>
        <row r="32">
          <cell r="D32">
            <v>240</v>
          </cell>
        </row>
        <row r="34">
          <cell r="D34">
            <v>50</v>
          </cell>
        </row>
        <row r="37">
          <cell r="D37">
            <v>770</v>
          </cell>
        </row>
        <row r="40">
          <cell r="D40">
            <v>0</v>
          </cell>
        </row>
        <row r="52">
          <cell r="C52" t="str">
            <v>overgenomen</v>
          </cell>
        </row>
        <row r="107">
          <cell r="B107">
            <v>0.2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AF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AF1.xlsx" TargetMode="External"/><Relationship Id="rId1" Type="http://schemas.openxmlformats.org/officeDocument/2006/relationships/hyperlink" Target="DELKAV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AF5.xlsx" TargetMode="External"/><Relationship Id="rId4" Type="http://schemas.openxmlformats.org/officeDocument/2006/relationships/hyperlink" Target="DELKAF3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Normal="100" workbookViewId="0">
      <selection activeCell="B12" sqref="B12"/>
    </sheetView>
  </sheetViews>
  <sheetFormatPr defaultRowHeight="14.25"/>
  <cols>
    <col min="1" max="1" width="8.28515625" style="41" customWidth="1"/>
    <col min="2" max="2" width="9.140625" style="41"/>
    <col min="3" max="3" width="10.85546875" style="41" customWidth="1"/>
    <col min="4" max="4" width="9.28515625" style="41" bestFit="1" customWidth="1"/>
    <col min="5" max="5" width="14.5703125" style="41" bestFit="1" customWidth="1"/>
    <col min="6" max="6" width="13.5703125" style="41" customWidth="1"/>
    <col min="7" max="8" width="1.7109375" style="41" customWidth="1"/>
    <col min="9" max="9" width="14.140625" style="41" customWidth="1"/>
    <col min="10" max="16384" width="9.140625" style="41"/>
  </cols>
  <sheetData>
    <row r="1" spans="1:9" ht="27">
      <c r="A1" s="35" t="s">
        <v>30</v>
      </c>
      <c r="B1" s="36"/>
      <c r="C1" s="36"/>
      <c r="D1" s="36"/>
      <c r="E1" s="36"/>
      <c r="F1" s="36"/>
      <c r="G1" s="36"/>
      <c r="H1" s="36"/>
      <c r="I1" s="37"/>
    </row>
    <row r="2" spans="1:9">
      <c r="A2" s="38"/>
      <c r="B2" s="36"/>
      <c r="C2" s="36"/>
      <c r="D2" s="36"/>
      <c r="E2" s="36"/>
      <c r="F2" s="36"/>
      <c r="G2" s="36"/>
      <c r="H2" s="36"/>
      <c r="I2" s="37"/>
    </row>
    <row r="3" spans="1:9">
      <c r="A3" s="36"/>
      <c r="B3" s="36"/>
      <c r="C3" s="36"/>
      <c r="D3" s="36"/>
      <c r="E3" s="36"/>
      <c r="F3" s="36"/>
      <c r="G3" s="36"/>
      <c r="H3" s="36"/>
      <c r="I3" s="37"/>
    </row>
    <row r="4" spans="1:9">
      <c r="A4" s="36" t="s">
        <v>31</v>
      </c>
      <c r="B4" s="36"/>
      <c r="C4" s="36"/>
      <c r="D4" s="36"/>
      <c r="E4" s="36" t="s">
        <v>32</v>
      </c>
      <c r="F4" s="36"/>
      <c r="G4" s="36"/>
      <c r="H4" s="36"/>
      <c r="I4" s="37"/>
    </row>
    <row r="5" spans="1:9">
      <c r="A5" s="36" t="s">
        <v>33</v>
      </c>
      <c r="B5" s="36"/>
      <c r="C5" s="36"/>
      <c r="D5" s="36"/>
      <c r="E5" s="36" t="s">
        <v>34</v>
      </c>
      <c r="F5" s="36"/>
      <c r="G5" s="36"/>
      <c r="H5" s="36"/>
      <c r="I5" s="37"/>
    </row>
    <row r="6" spans="1:9" ht="15" thickBot="1">
      <c r="A6" s="39"/>
      <c r="B6" s="39"/>
      <c r="C6" s="39"/>
      <c r="D6" s="39"/>
      <c r="E6" s="39"/>
      <c r="F6" s="39"/>
      <c r="G6" s="39"/>
      <c r="H6" s="39"/>
      <c r="I6" s="40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6" t="s">
        <v>1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[1]DELKAV!$B$4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[1]DELKAV!$B$22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 t="s">
        <v>5</v>
      </c>
      <c r="B17" s="10"/>
      <c r="C17" s="10"/>
      <c r="D17" s="10"/>
      <c r="E17" s="11"/>
      <c r="F17" s="12">
        <f>[1]DELKAV!$E$6</f>
        <v>760000</v>
      </c>
      <c r="G17" s="11"/>
      <c r="H17" s="10"/>
      <c r="I17" s="10"/>
    </row>
    <row r="18" spans="1:9">
      <c r="A18" s="10" t="s">
        <v>6</v>
      </c>
      <c r="B18" s="10"/>
      <c r="C18" s="10"/>
      <c r="D18" s="10"/>
      <c r="E18" s="11"/>
      <c r="F18" s="12">
        <f>[1]DELKAV!$B$23+[1]DELKAV!$B$24</f>
        <v>135000</v>
      </c>
      <c r="G18" s="11"/>
      <c r="H18" s="10"/>
      <c r="I18" s="10"/>
    </row>
    <row r="19" spans="1:9">
      <c r="A19" s="10" t="s">
        <v>7</v>
      </c>
      <c r="B19" s="10"/>
      <c r="C19" s="10"/>
      <c r="D19" s="13">
        <f>[1]DELKAV!$B$107</f>
        <v>0.2</v>
      </c>
      <c r="E19" s="14" t="s">
        <v>8</v>
      </c>
      <c r="F19" s="12">
        <f>F17*D19</f>
        <v>152000</v>
      </c>
      <c r="G19" s="11"/>
      <c r="H19" s="10"/>
      <c r="I19" s="10"/>
    </row>
    <row r="20" spans="1:9">
      <c r="A20" s="10"/>
      <c r="B20" s="10"/>
      <c r="C20" s="10"/>
      <c r="D20" s="13"/>
      <c r="E20" s="14"/>
      <c r="F20" s="11"/>
      <c r="G20" s="11"/>
      <c r="H20" s="10"/>
      <c r="I20" s="10"/>
    </row>
    <row r="21" spans="1:9">
      <c r="A21" s="15" t="str">
        <f>IF((F19-F18)&gt;=0,"U hebt dus recht op een opleg van","U dient dus nog op te leggen:")</f>
        <v>U hebt dus recht op een opleg van</v>
      </c>
      <c r="B21" s="10"/>
      <c r="C21" s="10"/>
      <c r="D21" s="10"/>
      <c r="E21" s="11"/>
      <c r="F21" s="10"/>
      <c r="G21" s="11"/>
      <c r="H21" s="10"/>
      <c r="I21" s="16">
        <f>IF(C74&gt;0,C74,D74)</f>
        <v>17000</v>
      </c>
    </row>
    <row r="22" spans="1:9">
      <c r="A22" s="10"/>
      <c r="B22" s="10"/>
      <c r="C22" s="10"/>
      <c r="D22" s="10"/>
      <c r="E22" s="11"/>
      <c r="F22" s="10"/>
      <c r="G22" s="11"/>
      <c r="H22" s="10"/>
      <c r="I22" s="10"/>
    </row>
    <row r="23" spans="1:9">
      <c r="A23" s="17" t="s">
        <v>9</v>
      </c>
      <c r="B23" s="10"/>
      <c r="C23" s="10"/>
      <c r="D23" s="10"/>
      <c r="E23" s="11"/>
      <c r="F23" s="10"/>
      <c r="G23" s="10"/>
      <c r="H23" s="10"/>
      <c r="I23" s="18"/>
    </row>
    <row r="24" spans="1:9">
      <c r="A24" s="10" t="s">
        <v>10</v>
      </c>
      <c r="B24" s="10"/>
      <c r="C24" s="10"/>
      <c r="D24" s="10"/>
      <c r="E24" s="12">
        <f>[1]DELKAV!$D$30+[1]DELKAV!$D$31</f>
        <v>11500</v>
      </c>
      <c r="F24" s="10"/>
      <c r="G24" s="11"/>
      <c r="H24" s="10"/>
      <c r="I24" s="18"/>
    </row>
    <row r="25" spans="1:9">
      <c r="A25" s="10" t="s">
        <v>11</v>
      </c>
      <c r="B25" s="10"/>
      <c r="C25" s="10"/>
      <c r="D25" s="10"/>
      <c r="E25" s="12">
        <f>[1]DELKAV!$D$32</f>
        <v>240</v>
      </c>
      <c r="F25" s="10"/>
      <c r="G25" s="11"/>
      <c r="H25" s="10"/>
      <c r="I25" s="18"/>
    </row>
    <row r="26" spans="1:9">
      <c r="A26" s="10" t="s">
        <v>12</v>
      </c>
      <c r="B26" s="10"/>
      <c r="C26" s="10"/>
      <c r="D26" s="10"/>
      <c r="E26" s="12">
        <f>[1]DELKAV!$D$34</f>
        <v>50</v>
      </c>
      <c r="F26" s="10"/>
      <c r="G26" s="11"/>
      <c r="H26" s="10"/>
      <c r="I26" s="18"/>
    </row>
    <row r="27" spans="1:9">
      <c r="A27" s="10" t="s">
        <v>13</v>
      </c>
      <c r="B27" s="10"/>
      <c r="C27" s="10"/>
      <c r="D27" s="10"/>
      <c r="E27" s="12">
        <f>[1]DELKAV!$G$29</f>
        <v>2249.3938499999999</v>
      </c>
      <c r="F27" s="10"/>
      <c r="G27" s="11"/>
      <c r="H27" s="10"/>
      <c r="I27" s="18"/>
    </row>
    <row r="28" spans="1:9">
      <c r="A28" s="10" t="s">
        <v>14</v>
      </c>
      <c r="B28" s="10"/>
      <c r="C28" s="10"/>
      <c r="D28" s="10"/>
      <c r="E28" s="12">
        <f>[1]DELKAV!$D$37</f>
        <v>770</v>
      </c>
      <c r="F28" s="10"/>
      <c r="G28" s="11"/>
      <c r="H28" s="10"/>
      <c r="I28" s="18"/>
    </row>
    <row r="29" spans="1:9">
      <c r="A29" s="10" t="s">
        <v>15</v>
      </c>
      <c r="B29" s="10"/>
      <c r="C29" s="10"/>
      <c r="D29" s="10"/>
      <c r="E29" s="12">
        <f>[1]DELKAV!$D$40</f>
        <v>0</v>
      </c>
      <c r="F29" s="10"/>
      <c r="G29" s="11"/>
      <c r="H29" s="10"/>
      <c r="I29" s="18"/>
    </row>
    <row r="30" spans="1:9">
      <c r="A30" s="10"/>
      <c r="B30" s="10"/>
      <c r="C30" s="10"/>
      <c r="D30" s="10"/>
      <c r="E30" s="12"/>
      <c r="F30" s="10"/>
      <c r="G30" s="11"/>
      <c r="H30" s="10"/>
      <c r="I30" s="18"/>
    </row>
    <row r="31" spans="1:9">
      <c r="A31" s="2" t="s">
        <v>16</v>
      </c>
      <c r="B31" s="10"/>
      <c r="C31" s="12">
        <f>E26+E27+E28+E29</f>
        <v>3069.3938499999999</v>
      </c>
      <c r="D31" s="10"/>
      <c r="E31" s="12">
        <f>21%*C31</f>
        <v>644.57270849999998</v>
      </c>
      <c r="F31" s="10"/>
      <c r="G31" s="11"/>
      <c r="H31" s="10"/>
      <c r="I31" s="18"/>
    </row>
    <row r="32" spans="1:9">
      <c r="A32" s="10"/>
      <c r="B32" s="10"/>
      <c r="C32" s="10"/>
      <c r="D32" s="10"/>
      <c r="E32" s="11"/>
      <c r="F32" s="10"/>
      <c r="G32" s="11"/>
      <c r="H32" s="10"/>
      <c r="I32" s="18"/>
    </row>
    <row r="33" spans="1:9">
      <c r="A33" s="19" t="s">
        <v>17</v>
      </c>
      <c r="B33" s="10"/>
      <c r="C33" s="10"/>
      <c r="D33" s="10"/>
      <c r="E33" s="11"/>
      <c r="F33" s="20">
        <f>SUM(E24:E29)</f>
        <v>14809.39385</v>
      </c>
      <c r="G33" s="10"/>
      <c r="H33" s="10"/>
      <c r="I33" s="2"/>
    </row>
    <row r="34" spans="1:9" ht="15" thickBot="1">
      <c r="A34" s="19" t="s">
        <v>18</v>
      </c>
      <c r="B34" s="10"/>
      <c r="C34" s="10"/>
      <c r="D34" s="10"/>
      <c r="E34" s="11"/>
      <c r="F34" s="20">
        <f>E31</f>
        <v>644.57270849999998</v>
      </c>
      <c r="G34" s="10"/>
      <c r="H34" s="10"/>
      <c r="I34" s="2"/>
    </row>
    <row r="35" spans="1:9" ht="15" thickBot="1">
      <c r="A35" s="21" t="s">
        <v>19</v>
      </c>
      <c r="B35" s="10"/>
      <c r="C35" s="10"/>
      <c r="D35" s="10"/>
      <c r="E35" s="11"/>
      <c r="F35" s="22">
        <f>F34+F33</f>
        <v>15453.9665585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3">
        <f>IF([1]DELKAV!$C$52="rechten",D19,D81)</f>
        <v>0.17763157894736842</v>
      </c>
      <c r="E37" s="14" t="s">
        <v>8</v>
      </c>
      <c r="F37" s="24"/>
      <c r="G37" s="10"/>
      <c r="H37" s="10"/>
      <c r="I37" s="16">
        <f>F35*D37</f>
        <v>2745.1124807861843</v>
      </c>
    </row>
    <row r="38" spans="1:9">
      <c r="A38" s="25"/>
      <c r="B38" s="10"/>
      <c r="C38" s="10"/>
      <c r="D38" s="13"/>
      <c r="E38" s="14"/>
      <c r="F38" s="24"/>
      <c r="G38" s="10"/>
      <c r="H38" s="10"/>
      <c r="I38" s="16"/>
    </row>
    <row r="39" spans="1:9">
      <c r="A39" s="25" t="str">
        <f>IF(AND(C74&gt;0,I21&gt;I37),"U blijft dus naast de overgenomen kavel(s) netto recht hebben op","U dient dus nog netto te betalen:")</f>
        <v>U blijft dus naast de overgenomen kavel(s) netto recht hebben op</v>
      </c>
      <c r="B39" s="10"/>
      <c r="C39" s="10"/>
      <c r="D39" s="13"/>
      <c r="E39" s="14"/>
      <c r="F39" s="24"/>
      <c r="G39" s="10"/>
      <c r="H39" s="10"/>
      <c r="I39" s="16">
        <f>IF(C76&gt;0,C76,-C76)</f>
        <v>14254.887519213815</v>
      </c>
    </row>
    <row r="40" spans="1:9">
      <c r="A40" s="25"/>
      <c r="B40" s="10"/>
      <c r="C40" s="10"/>
      <c r="D40" s="13"/>
      <c r="E40" s="14"/>
      <c r="F40" s="24"/>
      <c r="G40" s="10"/>
      <c r="H40" s="10"/>
      <c r="I40" s="16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49" t="str">
        <f>IF(AND(I39&gt;=500,A39="U dient dus nog netto te betalen:"),"Deze som is betaalbaar bij het verlijden v.d. akte(n) d.m.v. een voorafgaande overschrijving op een derdenrekening van het kantoor","")</f>
        <v/>
      </c>
      <c r="B42" s="49"/>
      <c r="C42" s="49"/>
      <c r="D42" s="49"/>
      <c r="E42" s="49"/>
      <c r="F42" s="49"/>
      <c r="G42" s="49"/>
      <c r="H42" s="49"/>
      <c r="I42" s="49"/>
    </row>
    <row r="43" spans="1:9">
      <c r="A43" s="49"/>
      <c r="B43" s="49"/>
      <c r="C43" s="49"/>
      <c r="D43" s="49"/>
      <c r="E43" s="49"/>
      <c r="F43" s="49"/>
      <c r="G43" s="49"/>
      <c r="H43" s="49"/>
      <c r="I43" s="49"/>
    </row>
    <row r="44" spans="1:9">
      <c r="A44" s="49"/>
      <c r="B44" s="49"/>
      <c r="C44" s="49"/>
      <c r="D44" s="49"/>
      <c r="E44" s="49"/>
      <c r="F44" s="49"/>
      <c r="G44" s="49"/>
      <c r="H44" s="49"/>
      <c r="I44" s="49"/>
    </row>
    <row r="45" spans="1:9">
      <c r="A45" s="17"/>
      <c r="B45" s="10"/>
      <c r="C45" s="10"/>
      <c r="D45" s="10"/>
      <c r="E45" s="10"/>
      <c r="F45" s="10"/>
      <c r="G45" s="10"/>
      <c r="H45" s="10"/>
      <c r="I45" s="10"/>
    </row>
    <row r="46" spans="1:9">
      <c r="A46" s="26" t="s">
        <v>35</v>
      </c>
      <c r="B46" s="27"/>
      <c r="C46" s="10"/>
      <c r="D46" s="10"/>
      <c r="E46" s="10"/>
      <c r="F46" s="10"/>
      <c r="G46" s="10"/>
      <c r="H46" s="10"/>
      <c r="I46" s="10"/>
    </row>
    <row r="47" spans="1:9">
      <c r="A47" s="31" t="s">
        <v>28</v>
      </c>
      <c r="B47" s="32"/>
      <c r="C47" s="32"/>
      <c r="D47" s="33" t="s">
        <v>29</v>
      </c>
      <c r="E47" s="33"/>
      <c r="F47" s="31" t="s">
        <v>28</v>
      </c>
      <c r="G47" s="34"/>
      <c r="H47" s="10"/>
      <c r="I47" s="10"/>
    </row>
    <row r="48" spans="1:9">
      <c r="A48" s="31" t="s">
        <v>28</v>
      </c>
      <c r="B48" s="32"/>
      <c r="C48" s="32"/>
      <c r="D48" s="31" t="s">
        <v>29</v>
      </c>
      <c r="E48" s="31"/>
      <c r="F48" s="31" t="s">
        <v>28</v>
      </c>
      <c r="G48" s="34"/>
      <c r="H48" s="10"/>
      <c r="I48" s="10"/>
    </row>
    <row r="49" spans="1:9">
      <c r="A49" s="31" t="s">
        <v>28</v>
      </c>
      <c r="B49" s="32"/>
      <c r="C49" s="32"/>
      <c r="D49" s="31" t="s">
        <v>29</v>
      </c>
      <c r="E49" s="31"/>
      <c r="F49" s="31" t="s">
        <v>28</v>
      </c>
      <c r="G49" s="34"/>
      <c r="H49" s="10"/>
      <c r="I49" s="10"/>
    </row>
    <row r="51" spans="1:9">
      <c r="E51" s="29" t="s">
        <v>21</v>
      </c>
      <c r="F51" s="42" t="s">
        <v>22</v>
      </c>
    </row>
    <row r="52" spans="1:9">
      <c r="E52" s="1"/>
      <c r="F52" s="42" t="s">
        <v>23</v>
      </c>
    </row>
    <row r="53" spans="1:9">
      <c r="E53" s="1"/>
      <c r="F53" s="30" t="s">
        <v>24</v>
      </c>
    </row>
    <row r="54" spans="1:9">
      <c r="E54" s="1"/>
      <c r="F54" s="30" t="s">
        <v>25</v>
      </c>
    </row>
    <row r="55" spans="1:9">
      <c r="E55" s="28" t="s">
        <v>26</v>
      </c>
    </row>
    <row r="57" spans="1:9">
      <c r="E57" s="43" t="s">
        <v>27</v>
      </c>
    </row>
    <row r="71" spans="3:4" hidden="1"/>
    <row r="72" spans="3:4" hidden="1"/>
    <row r="73" spans="3:4" hidden="1"/>
    <row r="74" spans="3:4" hidden="1">
      <c r="C74" s="44">
        <f>F19-F18</f>
        <v>17000</v>
      </c>
      <c r="D74" s="44">
        <f>F18-F19</f>
        <v>-17000</v>
      </c>
    </row>
    <row r="75" spans="3:4" hidden="1"/>
    <row r="76" spans="3:4" hidden="1">
      <c r="C76" s="41">
        <f>IF(C74&gt;0,I21-I37,-D74-I37)</f>
        <v>14254.887519213815</v>
      </c>
    </row>
    <row r="77" spans="3:4" hidden="1"/>
    <row r="78" spans="3:4" hidden="1"/>
    <row r="79" spans="3:4" hidden="1"/>
    <row r="80" spans="3:4" hidden="1">
      <c r="D80" s="45">
        <f>D19</f>
        <v>0.2</v>
      </c>
    </row>
    <row r="81" spans="4:4" hidden="1">
      <c r="D81" s="45">
        <f>[1]DELKAV!$E$24</f>
        <v>0.17763157894736842</v>
      </c>
    </row>
    <row r="82" spans="4:4" hidden="1"/>
    <row r="83" spans="4:4" hidden="1"/>
  </sheetData>
  <mergeCells count="2">
    <mergeCell ref="A10:I10"/>
    <mergeCell ref="A42:I44"/>
  </mergeCells>
  <phoneticPr fontId="0" type="noConversion"/>
  <hyperlinks>
    <hyperlink ref="E55" r:id="rId1"/>
    <hyperlink ref="F51" r:id="rId2" location="E6"/>
    <hyperlink ref="F52" r:id="rId3" location="E6"/>
    <hyperlink ref="F53" r:id="rId4" location="E6"/>
    <hyperlink ref="F54" r:id="rId5" location="E6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DELKAF4</vt:lpstr>
      <vt:lpstr>DELKAF4!Afdrukbereik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2012-08-15T13:45:27Z</cp:lastPrinted>
  <dcterms:created xsi:type="dcterms:W3CDTF">2012-08-13T15:07:47Z</dcterms:created>
  <dcterms:modified xsi:type="dcterms:W3CDTF">2014-10-10T06:43:27Z</dcterms:modified>
</cp:coreProperties>
</file>