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HV" sheetId="1" r:id="rId1"/>
  </sheets>
  <definedNames>
    <definedName name="_1._Zegels_Minuut_Brevet" localSheetId="0">HV!$B$11:$G$11</definedName>
    <definedName name="_1._Zegels_Minuut_Brevet">#REF!</definedName>
    <definedName name="_10._Tweede_getuigschrift" localSheetId="0">HV!#REF!</definedName>
    <definedName name="_10._Tweede_getuigschrift">#REF!</definedName>
    <definedName name="_11._Kadaster_uittreksel" localSheetId="0">HV!#REF!</definedName>
    <definedName name="_11._Kadaster_uittreksel">#REF!</definedName>
    <definedName name="_12._Getuigen" localSheetId="0">HV!#REF!</definedName>
    <definedName name="_12._Getuigen">#REF!</definedName>
    <definedName name="_13._Allerlei_uitgaven" localSheetId="0">HV!$B$14:$G$14</definedName>
    <definedName name="_13._Allerlei_uitgaven">#REF!</definedName>
    <definedName name="_14." localSheetId="0">HV!#REF!</definedName>
    <definedName name="_14.">#REF!</definedName>
    <definedName name="_15." localSheetId="0">HV!#REF!</definedName>
    <definedName name="_15.">#REF!</definedName>
    <definedName name="_2._Registratie_Minuut_Brevet" localSheetId="0">HV!$B$12:$G$12</definedName>
    <definedName name="_2._Registratie_Minuut_Brevet">#REF!</definedName>
    <definedName name="_3._Registratie_aanhangsel" localSheetId="0">HV!$B$13:$G$13</definedName>
    <definedName name="_3._Registratie_aanhangsel">#REF!</definedName>
    <definedName name="_4.Zegels_afschrift_grosse" localSheetId="0">HV!#REF!</definedName>
    <definedName name="_4.Zegels_afschrift_grosse">#REF!</definedName>
    <definedName name="_5._Hypotheek__inschr._overschr._doorh." localSheetId="0">HV!#REF!</definedName>
    <definedName name="_5._Hypotheek__inschr._overschr._doorh.">#REF!</definedName>
    <definedName name="_6._Loon_pandbewaarder" localSheetId="0">HV!#REF!</definedName>
    <definedName name="_6._Loon_pandbewaarder">#REF!</definedName>
    <definedName name="_7._Zegels__bord._aanh." localSheetId="0">HV!#REF!</definedName>
    <definedName name="_7._Zegels__bord._aanh.">#REF!</definedName>
    <definedName name="_8._Opzoekingen" localSheetId="0">HV!#REF!</definedName>
    <definedName name="_8._Opzoekingen">#REF!</definedName>
    <definedName name="_9._Hypothecair_getuigschrift" localSheetId="0">HV!#REF!</definedName>
    <definedName name="_9._Hypothecair_getuigschrift">#REF!</definedName>
    <definedName name="Aard" localSheetId="0">HV!$B$5:$G$5</definedName>
    <definedName name="Aard">#REF!</definedName>
    <definedName name="_xlnm.Print_Area" localSheetId="0">HV!$A$1:$G$18</definedName>
    <definedName name="Datum" localSheetId="0">HV!$B$4:$G$18</definedName>
    <definedName name="Datum">#REF!</definedName>
    <definedName name="gemeentelijke_info">#REF!</definedName>
    <definedName name="Kantoor_van_Notaris_J._SIMONART_te_Leuven" localSheetId="0">HV!$B$4:$G$4</definedName>
    <definedName name="Kantoor_van_Notaris_J._SIMONART_te_Leuven">#REF!</definedName>
    <definedName name="KOSTENFICHE" localSheetId="0">HV!$A$1:$G$18</definedName>
    <definedName name="KOSTENFICHE">#REF!</definedName>
    <definedName name="Last_Row">IF(Values_Entered,Header_Row+Number_of_Payments,Header_Row)</definedName>
    <definedName name="Naam" localSheetId="0">HV!$B$6:$G$6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HV!$F$4:$F$18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HV!$G$11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HV!$A$3:$G$18</definedName>
  </definedNames>
  <calcPr calcId="152511"/>
</workbook>
</file>

<file path=xl/calcChain.xml><?xml version="1.0" encoding="utf-8"?>
<calcChain xmlns="http://schemas.openxmlformats.org/spreadsheetml/2006/main">
  <c r="C51" i="1" l="1"/>
  <c r="C55" i="1"/>
  <c r="C52" i="1"/>
  <c r="E55" i="1"/>
  <c r="C53" i="1"/>
  <c r="G55" i="1"/>
  <c r="E51" i="1"/>
  <c r="C56" i="1"/>
  <c r="E56" i="1"/>
  <c r="G56" i="1"/>
  <c r="C57" i="1"/>
  <c r="D14" i="1" s="1"/>
  <c r="E57" i="1"/>
  <c r="G57" i="1"/>
  <c r="E53" i="1"/>
  <c r="E52" i="1"/>
  <c r="G7" i="1"/>
  <c r="C101" i="1" s="1"/>
  <c r="G51" i="1"/>
  <c r="G52" i="1"/>
  <c r="G53" i="1"/>
  <c r="C64" i="1"/>
  <c r="D64" i="1"/>
  <c r="E115" i="1"/>
  <c r="E104" i="1" l="1"/>
  <c r="E108" i="1"/>
  <c r="E106" i="1"/>
  <c r="E103" i="1"/>
  <c r="E92" i="1"/>
  <c r="G17" i="1"/>
  <c r="D60" i="1"/>
  <c r="D16" i="1"/>
  <c r="E93" i="1"/>
  <c r="E109" i="1"/>
  <c r="E90" i="1"/>
  <c r="E95" i="1"/>
  <c r="E107" i="1"/>
  <c r="E111" i="1" s="1"/>
  <c r="E112" i="1" s="1"/>
  <c r="G11" i="1" s="1"/>
  <c r="G16" i="1" s="1"/>
  <c r="C109" i="1"/>
  <c r="E89" i="1"/>
  <c r="C95" i="1"/>
  <c r="E105" i="1"/>
  <c r="E91" i="1"/>
  <c r="E94" i="1"/>
  <c r="G18" i="1" l="1"/>
  <c r="E97" i="1"/>
  <c r="G20" i="1"/>
  <c r="G22" i="1" l="1"/>
</calcChain>
</file>

<file path=xl/sharedStrings.xml><?xml version="1.0" encoding="utf-8"?>
<sst xmlns="http://schemas.openxmlformats.org/spreadsheetml/2006/main" count="39" uniqueCount="32">
  <si>
    <t>HYPOTHECAIRE VOLMACHT</t>
  </si>
  <si>
    <t>Dossier</t>
  </si>
  <si>
    <t>Cliënt</t>
  </si>
  <si>
    <t>Hoofdsom</t>
  </si>
  <si>
    <t>Aanhor.</t>
  </si>
  <si>
    <t>Basis</t>
  </si>
  <si>
    <t>Hoeveel hypotheekkantoren?</t>
  </si>
  <si>
    <t>------------------------------------------------------------------------------------------------</t>
  </si>
  <si>
    <t>Recht op geschriften</t>
  </si>
  <si>
    <t>Ereloon</t>
  </si>
  <si>
    <t>Registratierecht akte</t>
  </si>
  <si>
    <t>Registratierecht bijlagen</t>
  </si>
  <si>
    <t>Diverse kosten</t>
  </si>
  <si>
    <t>Totaal uitgaven</t>
  </si>
  <si>
    <t>Totaal</t>
  </si>
  <si>
    <t>Tot. Uitg.</t>
  </si>
  <si>
    <t>Samen</t>
  </si>
  <si>
    <t>BTW</t>
  </si>
  <si>
    <t>Afrekening cliënt</t>
  </si>
  <si>
    <t>Bijlagen</t>
  </si>
  <si>
    <t>Bedrag</t>
  </si>
  <si>
    <t>Euro</t>
  </si>
  <si>
    <t>Tarief</t>
  </si>
  <si>
    <t>Ereloon G</t>
  </si>
  <si>
    <t>Totaal Ereloon</t>
  </si>
  <si>
    <t>Lening</t>
  </si>
  <si>
    <t>Hypothecaire volmacht</t>
  </si>
  <si>
    <t>1-ste</t>
  </si>
  <si>
    <t>2-de</t>
  </si>
  <si>
    <t>3-de</t>
  </si>
  <si>
    <t>Hoeveelste akte in dossier?</t>
  </si>
  <si>
    <t>Boekje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</si>
</sst>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.00\ &quot;€&quot;;\-#,##0.00\ &quot;€&quot;"/>
    <numFmt numFmtId="165" formatCode="_-* #,##0.00\ &quot;BF&quot;_-;\-* #,##0.00\ &quot;BF&quot;_-;_-* &quot;-&quot;??\ &quot;BF&quot;_-;_-@_-"/>
    <numFmt numFmtId="166" formatCode="d\ mmmm\ yyyy"/>
    <numFmt numFmtId="167" formatCode="_-* #,##0.00\ [$EUR]_-;\-* #,##0.00\ [$EUR]_-;_-* &quot;-&quot;??\ [$EUR]_-;_-@_-"/>
    <numFmt numFmtId="168" formatCode="0.0000"/>
    <numFmt numFmtId="169" formatCode="#,##0&quot; Fr&quot;;\-#,##0&quot; Fr&quot;"/>
    <numFmt numFmtId="170" formatCode="#,##0&quot; BF&quot;;\-#,##0&quot; BF&quot;"/>
    <numFmt numFmtId="171" formatCode="0.000%"/>
    <numFmt numFmtId="172" formatCode="0.0000%"/>
    <numFmt numFmtId="173" formatCode="#,##0.00\ &quot;BF&quot;;\-#,##0.00\ &quot;BF&quot;"/>
    <numFmt numFmtId="174" formatCode="#.##000"/>
    <numFmt numFmtId="175" formatCode="_-* #,##0\ _F_B_-;\-* #,##0\ _F_B_-;_-* &quot;-&quot;\ _F_B_-;_-@_-"/>
    <numFmt numFmtId="176" formatCode="\$#,#00"/>
    <numFmt numFmtId="177" formatCode="_-* #,##0\ &quot;FB&quot;_-;\-* #,##0\ &quot;FB&quot;_-;_-* &quot;-&quot;\ &quot;FB&quot;_-;_-@_-"/>
    <numFmt numFmtId="178" formatCode="m\o\n\t\h\ d\,\ \y\y\y\y"/>
    <numFmt numFmtId="179" formatCode="#,#00"/>
    <numFmt numFmtId="180" formatCode="#,"/>
    <numFmt numFmtId="181" formatCode="%#,#00"/>
  </numFmts>
  <fonts count="14" x14ac:knownFonts="1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9"/>
      <color indexed="9"/>
      <name val="Arial"/>
      <family val="2"/>
    </font>
    <font>
      <b/>
      <sz val="10"/>
      <color indexed="9"/>
      <name val="Arial"/>
      <family val="2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b/>
      <sz val="16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ck">
        <color indexed="2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74" fontId="8" fillId="0" borderId="0">
      <protection locked="0"/>
    </xf>
    <xf numFmtId="175" fontId="1" fillId="0" borderId="0" applyFont="0" applyFill="0" applyBorder="0" applyAlignment="0" applyProtection="0"/>
    <xf numFmtId="176" fontId="8" fillId="0" borderId="0">
      <protection locked="0"/>
    </xf>
    <xf numFmtId="177" fontId="1" fillId="0" borderId="0" applyFont="0" applyFill="0" applyBorder="0" applyAlignment="0" applyProtection="0"/>
    <xf numFmtId="178" fontId="8" fillId="0" borderId="0">
      <protection locked="0"/>
    </xf>
    <xf numFmtId="179" fontId="8" fillId="0" borderId="0">
      <protection locked="0"/>
    </xf>
    <xf numFmtId="180" fontId="9" fillId="0" borderId="0">
      <protection locked="0"/>
    </xf>
    <xf numFmtId="180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81" fontId="8" fillId="0" borderId="0">
      <protection locked="0"/>
    </xf>
    <xf numFmtId="0" fontId="10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180" fontId="8" fillId="0" borderId="1">
      <protection locked="0"/>
    </xf>
    <xf numFmtId="0" fontId="13" fillId="0" borderId="7" applyNumberFormat="0" applyFill="0" applyAlignment="0" applyProtection="0"/>
  </cellStyleXfs>
  <cellXfs count="50">
    <xf numFmtId="0" fontId="0" fillId="0" borderId="0" xfId="0"/>
    <xf numFmtId="0" fontId="2" fillId="2" borderId="0" xfId="13" applyFont="1" applyFill="1" applyBorder="1" applyAlignment="1" applyProtection="1">
      <alignment horizontal="left"/>
      <protection hidden="1"/>
    </xf>
    <xf numFmtId="0" fontId="2" fillId="3" borderId="0" xfId="13" applyFont="1" applyFill="1" applyBorder="1" applyAlignment="1" applyProtection="1">
      <alignment horizontal="left"/>
      <protection hidden="1"/>
    </xf>
    <xf numFmtId="166" fontId="2" fillId="2" borderId="0" xfId="13" applyNumberFormat="1" applyFont="1" applyFill="1" applyBorder="1" applyAlignment="1" applyProtection="1">
      <alignment horizontal="left"/>
      <protection locked="0" hidden="1"/>
    </xf>
    <xf numFmtId="0" fontId="2" fillId="3" borderId="0" xfId="13" applyFont="1" applyFill="1" applyBorder="1" applyAlignment="1" applyProtection="1">
      <alignment horizontal="left"/>
      <protection locked="0" hidden="1"/>
    </xf>
    <xf numFmtId="164" fontId="1" fillId="2" borderId="0" xfId="13" applyNumberFormat="1" applyFill="1" applyBorder="1" applyAlignment="1" applyProtection="1">
      <alignment horizontal="right"/>
      <protection locked="0" hidden="1"/>
    </xf>
    <xf numFmtId="0" fontId="1" fillId="4" borderId="0" xfId="13" applyFill="1" applyProtection="1">
      <protection hidden="1"/>
    </xf>
    <xf numFmtId="0" fontId="2" fillId="4" borderId="0" xfId="13" applyFont="1" applyFill="1" applyBorder="1" applyAlignment="1" applyProtection="1">
      <alignment horizontal="left"/>
      <protection hidden="1"/>
    </xf>
    <xf numFmtId="165" fontId="1" fillId="4" borderId="0" xfId="13" applyNumberFormat="1" applyFill="1" applyBorder="1" applyAlignment="1" applyProtection="1">
      <protection hidden="1"/>
    </xf>
    <xf numFmtId="0" fontId="1" fillId="4" borderId="0" xfId="13" applyNumberFormat="1" applyFill="1" applyBorder="1" applyAlignment="1" applyProtection="1">
      <protection hidden="1"/>
    </xf>
    <xf numFmtId="0" fontId="1" fillId="4" borderId="0" xfId="13" applyFill="1" applyBorder="1" applyAlignment="1" applyProtection="1">
      <alignment horizontal="left"/>
      <protection hidden="1"/>
    </xf>
    <xf numFmtId="0" fontId="1" fillId="4" borderId="0" xfId="13" applyFill="1" applyBorder="1" applyProtection="1">
      <protection hidden="1"/>
    </xf>
    <xf numFmtId="164" fontId="1" fillId="4" borderId="0" xfId="13" applyNumberFormat="1" applyFill="1" applyBorder="1" applyAlignment="1" applyProtection="1">
      <protection hidden="1"/>
    </xf>
    <xf numFmtId="1" fontId="1" fillId="4" borderId="0" xfId="13" applyNumberFormat="1" applyFill="1" applyBorder="1" applyAlignment="1" applyProtection="1">
      <alignment horizontal="right"/>
      <protection hidden="1"/>
    </xf>
    <xf numFmtId="0" fontId="1" fillId="4" borderId="0" xfId="13" applyFont="1" applyFill="1" applyBorder="1" applyAlignment="1" applyProtection="1">
      <alignment horizontal="left"/>
      <protection hidden="1"/>
    </xf>
    <xf numFmtId="0" fontId="2" fillId="4" borderId="0" xfId="13" quotePrefix="1" applyFont="1" applyFill="1" applyBorder="1" applyAlignment="1" applyProtection="1">
      <alignment horizontal="left"/>
      <protection hidden="1"/>
    </xf>
    <xf numFmtId="164" fontId="1" fillId="4" borderId="0" xfId="13" applyNumberFormat="1" applyFill="1" applyBorder="1" applyAlignment="1" applyProtection="1">
      <alignment horizontal="right"/>
      <protection hidden="1"/>
    </xf>
    <xf numFmtId="164" fontId="1" fillId="4" borderId="0" xfId="13" applyNumberFormat="1" applyFill="1" applyProtection="1">
      <protection hidden="1"/>
    </xf>
    <xf numFmtId="0" fontId="1" fillId="4" borderId="0" xfId="13" applyFont="1" applyFill="1" applyProtection="1">
      <protection hidden="1"/>
    </xf>
    <xf numFmtId="164" fontId="1" fillId="4" borderId="0" xfId="13" applyNumberFormat="1" applyFont="1" applyFill="1" applyProtection="1">
      <protection hidden="1"/>
    </xf>
    <xf numFmtId="0" fontId="2" fillId="4" borderId="0" xfId="13" applyFont="1" applyFill="1" applyProtection="1">
      <protection hidden="1"/>
    </xf>
    <xf numFmtId="164" fontId="1" fillId="4" borderId="2" xfId="13" applyNumberFormat="1" applyFill="1" applyBorder="1" applyProtection="1">
      <protection hidden="1"/>
    </xf>
    <xf numFmtId="3" fontId="3" fillId="4" borderId="0" xfId="9" applyNumberFormat="1" applyFill="1" applyAlignment="1" applyProtection="1">
      <protection hidden="1"/>
    </xf>
    <xf numFmtId="167" fontId="1" fillId="4" borderId="0" xfId="13" applyNumberFormat="1" applyFill="1" applyBorder="1" applyAlignment="1" applyProtection="1">
      <alignment horizontal="left"/>
      <protection hidden="1"/>
    </xf>
    <xf numFmtId="0" fontId="4" fillId="4" borderId="0" xfId="13" applyFont="1" applyFill="1" applyBorder="1" applyAlignment="1" applyProtection="1">
      <alignment horizontal="left"/>
      <protection hidden="1"/>
    </xf>
    <xf numFmtId="0" fontId="4" fillId="4" borderId="0" xfId="13" applyFont="1" applyFill="1" applyBorder="1" applyAlignment="1" applyProtection="1">
      <alignment horizontal="right"/>
      <protection hidden="1"/>
    </xf>
    <xf numFmtId="0" fontId="1" fillId="4" borderId="0" xfId="13" applyFill="1" applyBorder="1" applyAlignment="1" applyProtection="1">
      <protection hidden="1"/>
    </xf>
    <xf numFmtId="167" fontId="1" fillId="4" borderId="0" xfId="13" applyNumberFormat="1" applyFill="1" applyProtection="1">
      <protection hidden="1"/>
    </xf>
    <xf numFmtId="165" fontId="1" fillId="4" borderId="0" xfId="13" applyNumberFormat="1" applyFill="1" applyProtection="1">
      <protection hidden="1"/>
    </xf>
    <xf numFmtId="3" fontId="5" fillId="4" borderId="3" xfId="15" applyNumberFormat="1" applyFont="1" applyFill="1" applyBorder="1" applyAlignment="1" applyProtection="1">
      <alignment horizontal="center"/>
      <protection hidden="1"/>
    </xf>
    <xf numFmtId="168" fontId="2" fillId="4" borderId="3" xfId="15" applyNumberFormat="1" applyFont="1" applyFill="1" applyBorder="1" applyAlignment="1" applyProtection="1">
      <alignment horizontal="center"/>
      <protection hidden="1"/>
    </xf>
    <xf numFmtId="169" fontId="6" fillId="4" borderId="4" xfId="13" applyNumberFormat="1" applyFont="1" applyFill="1" applyBorder="1" applyProtection="1">
      <protection hidden="1"/>
    </xf>
    <xf numFmtId="168" fontId="1" fillId="4" borderId="5" xfId="15" applyNumberFormat="1" applyFill="1" applyBorder="1" applyProtection="1">
      <protection hidden="1"/>
    </xf>
    <xf numFmtId="169" fontId="7" fillId="4" borderId="4" xfId="13" applyNumberFormat="1" applyFont="1" applyFill="1" applyBorder="1" applyProtection="1">
      <protection hidden="1"/>
    </xf>
    <xf numFmtId="0" fontId="7" fillId="4" borderId="4" xfId="13" applyFont="1" applyFill="1" applyBorder="1" applyAlignment="1" applyProtection="1">
      <alignment horizontal="left"/>
      <protection hidden="1"/>
    </xf>
    <xf numFmtId="170" fontId="6" fillId="4" borderId="0" xfId="13" applyNumberFormat="1" applyFont="1" applyFill="1" applyProtection="1">
      <protection hidden="1"/>
    </xf>
    <xf numFmtId="0" fontId="6" fillId="4" borderId="0" xfId="13" applyFont="1" applyFill="1" applyProtection="1">
      <protection hidden="1"/>
    </xf>
    <xf numFmtId="170" fontId="7" fillId="4" borderId="4" xfId="13" applyNumberFormat="1" applyFont="1" applyFill="1" applyBorder="1" applyAlignment="1" applyProtection="1">
      <alignment horizontal="center"/>
      <protection hidden="1"/>
    </xf>
    <xf numFmtId="0" fontId="7" fillId="4" borderId="4" xfId="13" applyFont="1" applyFill="1" applyBorder="1" applyAlignment="1" applyProtection="1">
      <alignment horizontal="center"/>
      <protection hidden="1"/>
    </xf>
    <xf numFmtId="171" fontId="6" fillId="4" borderId="4" xfId="13" applyNumberFormat="1" applyFont="1" applyFill="1" applyBorder="1" applyProtection="1">
      <protection hidden="1"/>
    </xf>
    <xf numFmtId="172" fontId="6" fillId="4" borderId="4" xfId="13" applyNumberFormat="1" applyFont="1" applyFill="1" applyBorder="1" applyProtection="1">
      <protection hidden="1"/>
    </xf>
    <xf numFmtId="170" fontId="7" fillId="4" borderId="0" xfId="13" applyNumberFormat="1" applyFont="1" applyFill="1" applyBorder="1" applyAlignment="1" applyProtection="1">
      <alignment horizontal="center"/>
      <protection hidden="1"/>
    </xf>
    <xf numFmtId="173" fontId="1" fillId="4" borderId="0" xfId="13" applyNumberFormat="1" applyFill="1" applyProtection="1">
      <protection hidden="1"/>
    </xf>
    <xf numFmtId="0" fontId="11" fillId="5" borderId="6" xfId="13" applyFont="1" applyFill="1" applyBorder="1" applyAlignment="1" applyProtection="1">
      <alignment horizontal="left"/>
      <protection hidden="1"/>
    </xf>
    <xf numFmtId="0" fontId="11" fillId="5" borderId="0" xfId="13" applyFont="1" applyFill="1" applyBorder="1" applyAlignment="1" applyProtection="1">
      <alignment horizontal="left"/>
      <protection hidden="1"/>
    </xf>
    <xf numFmtId="0" fontId="11" fillId="4" borderId="0" xfId="13" applyFont="1" applyFill="1" applyBorder="1" applyAlignment="1" applyProtection="1">
      <alignment horizontal="left"/>
      <protection hidden="1"/>
    </xf>
    <xf numFmtId="0" fontId="2" fillId="4" borderId="0" xfId="13" applyFont="1" applyFill="1" applyBorder="1" applyAlignment="1" applyProtection="1">
      <alignment horizontal="center"/>
      <protection hidden="1"/>
    </xf>
    <xf numFmtId="1" fontId="1" fillId="2" borderId="0" xfId="13" applyNumberFormat="1" applyFill="1" applyBorder="1" applyAlignment="1" applyProtection="1">
      <alignment horizontal="center"/>
      <protection locked="0" hidden="1"/>
    </xf>
    <xf numFmtId="1" fontId="1" fillId="6" borderId="0" xfId="13" applyNumberFormat="1" applyFill="1" applyBorder="1" applyAlignment="1" applyProtection="1">
      <alignment horizontal="center"/>
      <protection locked="0" hidden="1"/>
    </xf>
    <xf numFmtId="0" fontId="3" fillId="4" borderId="0" xfId="9" applyFill="1" applyAlignment="1" applyProtection="1"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Standaard_BAREMAS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Boekje.xlsx" TargetMode="External"/><Relationship Id="rId1" Type="http://schemas.openxmlformats.org/officeDocument/2006/relationships/hyperlink" Target="HVAF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5"/>
  <sheetViews>
    <sheetView tabSelected="1" zoomScaleNormal="100" workbookViewId="0">
      <selection activeCell="B3" sqref="B3"/>
    </sheetView>
  </sheetViews>
  <sheetFormatPr defaultRowHeight="12.75" x14ac:dyDescent="0.2"/>
  <cols>
    <col min="1" max="1" width="31.85546875" style="6" customWidth="1"/>
    <col min="2" max="2" width="13.7109375" style="6" customWidth="1"/>
    <col min="3" max="3" width="18" style="6" customWidth="1"/>
    <col min="4" max="4" width="21.28515625" style="6" bestFit="1" customWidth="1"/>
    <col min="5" max="5" width="13.85546875" style="6" bestFit="1" customWidth="1"/>
    <col min="6" max="6" width="9.7109375" style="6" bestFit="1" customWidth="1"/>
    <col min="7" max="7" width="16.140625" style="6" bestFit="1" customWidth="1"/>
    <col min="8" max="16384" width="9.140625" style="6"/>
  </cols>
  <sheetData>
    <row r="1" spans="1:7" ht="26.25" customHeight="1" thickTop="1" x14ac:dyDescent="0.3">
      <c r="A1" s="43" t="s">
        <v>0</v>
      </c>
      <c r="B1" s="44"/>
      <c r="C1" s="7"/>
      <c r="D1" s="7"/>
      <c r="E1" s="8"/>
      <c r="F1" s="8"/>
      <c r="G1" s="8"/>
    </row>
    <row r="2" spans="1:7" ht="13.5" customHeight="1" x14ac:dyDescent="0.3">
      <c r="A2" s="45"/>
      <c r="B2" s="45"/>
      <c r="C2" s="7"/>
      <c r="D2" s="7"/>
      <c r="E2" s="8"/>
      <c r="F2" s="8"/>
      <c r="G2" s="8"/>
    </row>
    <row r="3" spans="1:7" x14ac:dyDescent="0.2">
      <c r="A3" s="7" t="s">
        <v>1</v>
      </c>
      <c r="B3" s="3"/>
      <c r="C3" s="1"/>
      <c r="D3" s="7"/>
      <c r="E3" s="8"/>
      <c r="F3" s="8"/>
      <c r="G3" s="9"/>
    </row>
    <row r="4" spans="1:7" x14ac:dyDescent="0.2">
      <c r="A4" s="7" t="s">
        <v>2</v>
      </c>
      <c r="B4" s="4"/>
      <c r="C4" s="2"/>
      <c r="D4" s="7"/>
      <c r="E4" s="8"/>
      <c r="F4" s="8"/>
      <c r="G4" s="8"/>
    </row>
    <row r="5" spans="1:7" x14ac:dyDescent="0.2">
      <c r="A5" s="10"/>
      <c r="B5" s="10"/>
      <c r="C5" s="10"/>
      <c r="D5" s="10"/>
      <c r="E5" s="8" t="s">
        <v>3</v>
      </c>
      <c r="F5" s="8"/>
      <c r="G5" s="5">
        <v>0</v>
      </c>
    </row>
    <row r="6" spans="1:7" x14ac:dyDescent="0.2">
      <c r="A6" s="10"/>
      <c r="B6" s="10"/>
      <c r="C6" s="10"/>
      <c r="D6" s="10"/>
      <c r="E6" s="8" t="s">
        <v>4</v>
      </c>
      <c r="F6" s="8"/>
      <c r="G6" s="5">
        <v>0</v>
      </c>
    </row>
    <row r="7" spans="1:7" x14ac:dyDescent="0.2">
      <c r="A7" s="14" t="s">
        <v>30</v>
      </c>
      <c r="B7" s="47" t="s">
        <v>27</v>
      </c>
      <c r="C7" s="11"/>
      <c r="D7" s="10"/>
      <c r="E7" s="8" t="s">
        <v>5</v>
      </c>
      <c r="F7" s="8"/>
      <c r="G7" s="16">
        <f>SUM(G5:G6)</f>
        <v>0</v>
      </c>
    </row>
    <row r="8" spans="1:7" x14ac:dyDescent="0.2">
      <c r="A8" s="7"/>
      <c r="B8" s="46"/>
      <c r="C8" s="13"/>
      <c r="D8" s="7"/>
      <c r="E8" s="8"/>
      <c r="F8" s="8"/>
      <c r="G8" s="12"/>
    </row>
    <row r="9" spans="1:7" x14ac:dyDescent="0.2">
      <c r="A9" s="14" t="s">
        <v>6</v>
      </c>
      <c r="B9" s="48">
        <v>1</v>
      </c>
      <c r="C9" s="11"/>
      <c r="D9" s="7"/>
      <c r="E9" s="8"/>
      <c r="F9" s="8"/>
      <c r="G9" s="12"/>
    </row>
    <row r="10" spans="1:7" x14ac:dyDescent="0.2">
      <c r="A10" s="15" t="s">
        <v>7</v>
      </c>
      <c r="B10" s="7"/>
      <c r="C10" s="7"/>
      <c r="D10" s="7"/>
      <c r="E10" s="8"/>
      <c r="F10" s="8"/>
      <c r="G10" s="12"/>
    </row>
    <row r="11" spans="1:7" x14ac:dyDescent="0.2">
      <c r="A11" s="10" t="s">
        <v>8</v>
      </c>
      <c r="B11" s="10"/>
      <c r="C11" s="10"/>
      <c r="D11" s="16">
        <v>50</v>
      </c>
      <c r="E11" s="8"/>
      <c r="F11" s="8" t="s">
        <v>9</v>
      </c>
      <c r="G11" s="12">
        <f>E112</f>
        <v>0</v>
      </c>
    </row>
    <row r="12" spans="1:7" x14ac:dyDescent="0.2">
      <c r="A12" s="10" t="s">
        <v>10</v>
      </c>
      <c r="B12" s="10"/>
      <c r="C12" s="10"/>
      <c r="D12" s="16">
        <v>50</v>
      </c>
      <c r="E12" s="8"/>
      <c r="F12" s="8"/>
      <c r="G12" s="12"/>
    </row>
    <row r="13" spans="1:7" x14ac:dyDescent="0.2">
      <c r="A13" s="10" t="s">
        <v>11</v>
      </c>
      <c r="B13" s="10"/>
      <c r="C13" s="10"/>
      <c r="D13" s="5">
        <v>0</v>
      </c>
      <c r="E13" s="8"/>
      <c r="F13" s="8"/>
      <c r="G13" s="12"/>
    </row>
    <row r="14" spans="1:7" x14ac:dyDescent="0.2">
      <c r="A14" s="14" t="s">
        <v>12</v>
      </c>
      <c r="B14" s="10"/>
      <c r="C14" s="10"/>
      <c r="D14" s="5">
        <f>SUM(C55:G57)</f>
        <v>535</v>
      </c>
      <c r="E14" s="8"/>
      <c r="F14" s="8"/>
      <c r="G14" s="12"/>
    </row>
    <row r="15" spans="1:7" x14ac:dyDescent="0.2">
      <c r="A15" s="10"/>
      <c r="B15" s="10"/>
      <c r="C15" s="10"/>
      <c r="D15" s="16"/>
      <c r="E15" s="8"/>
      <c r="F15" s="8"/>
      <c r="G15" s="12"/>
    </row>
    <row r="16" spans="1:7" x14ac:dyDescent="0.2">
      <c r="A16" s="10"/>
      <c r="B16" s="10"/>
      <c r="C16" s="10" t="s">
        <v>13</v>
      </c>
      <c r="D16" s="16">
        <f>SUM(D11:D14)</f>
        <v>635</v>
      </c>
      <c r="E16" s="8"/>
      <c r="F16" s="8" t="s">
        <v>14</v>
      </c>
      <c r="G16" s="12">
        <f>SUM(G11:G14)</f>
        <v>0</v>
      </c>
    </row>
    <row r="17" spans="1:7" x14ac:dyDescent="0.2">
      <c r="A17" s="10"/>
      <c r="B17" s="10"/>
      <c r="C17" s="10"/>
      <c r="D17" s="10"/>
      <c r="E17" s="8"/>
      <c r="F17" s="8" t="s">
        <v>15</v>
      </c>
      <c r="G17" s="12">
        <f>SUM(D11:D14)</f>
        <v>635</v>
      </c>
    </row>
    <row r="18" spans="1:7" x14ac:dyDescent="0.2">
      <c r="A18" s="10"/>
      <c r="B18" s="10"/>
      <c r="C18" s="10"/>
      <c r="D18" s="10"/>
      <c r="E18" s="8"/>
      <c r="F18" s="8" t="s">
        <v>16</v>
      </c>
      <c r="G18" s="12">
        <f>SUM(G16+D16)</f>
        <v>635</v>
      </c>
    </row>
    <row r="19" spans="1:7" x14ac:dyDescent="0.2">
      <c r="G19" s="17"/>
    </row>
    <row r="20" spans="1:7" x14ac:dyDescent="0.2">
      <c r="F20" s="18" t="s">
        <v>17</v>
      </c>
      <c r="G20" s="19">
        <f>(D11+D14+G11)*21%</f>
        <v>122.85</v>
      </c>
    </row>
    <row r="21" spans="1:7" ht="13.5" thickBot="1" x14ac:dyDescent="0.25">
      <c r="G21" s="17"/>
    </row>
    <row r="22" spans="1:7" ht="14.25" thickTop="1" thickBot="1" x14ac:dyDescent="0.25">
      <c r="F22" s="20" t="s">
        <v>14</v>
      </c>
      <c r="G22" s="21">
        <f>SUM(G18:G20)</f>
        <v>757.85</v>
      </c>
    </row>
    <row r="23" spans="1:7" ht="13.5" thickTop="1" x14ac:dyDescent="0.2">
      <c r="D23" s="22" t="s">
        <v>18</v>
      </c>
    </row>
    <row r="25" spans="1:7" x14ac:dyDescent="0.2">
      <c r="D25" s="49" t="s">
        <v>31</v>
      </c>
    </row>
    <row r="51" spans="1:7" hidden="1" x14ac:dyDescent="0.2">
      <c r="C51" s="23">
        <f>IF(B7="1-ste",535,0)</f>
        <v>535</v>
      </c>
      <c r="E51" s="23">
        <f>IF(B7="1-ste",685,0)</f>
        <v>685</v>
      </c>
      <c r="G51" s="23">
        <f>IF(B9&gt;2,(685+(B9-2)*200),0)</f>
        <v>0</v>
      </c>
    </row>
    <row r="52" spans="1:7" hidden="1" x14ac:dyDescent="0.2">
      <c r="C52" s="23">
        <f>IF(B7="2-de",385,0)</f>
        <v>0</v>
      </c>
      <c r="E52" s="23">
        <f>IF(B7="2-de",535,0)</f>
        <v>0</v>
      </c>
      <c r="G52" s="23">
        <f>IF(B9&gt;2,(535+(B9-2)*200),0)</f>
        <v>0</v>
      </c>
    </row>
    <row r="53" spans="1:7" hidden="1" x14ac:dyDescent="0.2">
      <c r="C53" s="23">
        <f>IF(B7="3-de",185,0)</f>
        <v>0</v>
      </c>
      <c r="E53" s="23">
        <f>IF(B7="3-de",335,0)</f>
        <v>0</v>
      </c>
      <c r="G53" s="23">
        <f>IF(B9&gt;2,(335+(B9-2)*200),0)</f>
        <v>0</v>
      </c>
    </row>
    <row r="54" spans="1:7" hidden="1" x14ac:dyDescent="0.2"/>
    <row r="55" spans="1:7" hidden="1" x14ac:dyDescent="0.2">
      <c r="C55" s="23">
        <f>IF(AND(B7="1-ste",B9=1),C51,0)</f>
        <v>535</v>
      </c>
      <c r="E55" s="23">
        <f>IF(AND(B7="2-de",B9=1),C52,0)</f>
        <v>0</v>
      </c>
      <c r="G55" s="23">
        <f>IF(AND(B7="3-de",B9=1),C53,0)</f>
        <v>0</v>
      </c>
    </row>
    <row r="56" spans="1:7" hidden="1" x14ac:dyDescent="0.2">
      <c r="A56" s="11"/>
      <c r="B56" s="11"/>
      <c r="C56" s="23">
        <f>IF(AND(B7="1-ste",B9=2),E51,0)</f>
        <v>0</v>
      </c>
      <c r="D56" s="11"/>
      <c r="E56" s="23">
        <f>IF(AND(B7="2-de",B9=2),E52,0)</f>
        <v>0</v>
      </c>
      <c r="G56" s="23">
        <f>IF(AND(B7="3-de",B9=2),E53,0)</f>
        <v>0</v>
      </c>
    </row>
    <row r="57" spans="1:7" hidden="1" x14ac:dyDescent="0.2">
      <c r="A57" s="24"/>
      <c r="B57" s="25"/>
      <c r="C57" s="23">
        <f>IF(AND(B7="1-ste",B9&gt;2),G51,0)</f>
        <v>0</v>
      </c>
      <c r="D57" s="25"/>
      <c r="E57" s="23">
        <f>IF(AND(B7="2-de",B9&gt;2),G52,0)</f>
        <v>0</v>
      </c>
      <c r="G57" s="23">
        <f>IF(AND(B7="3-de",B9&gt;2),G53,0)</f>
        <v>0</v>
      </c>
    </row>
    <row r="58" spans="1:7" hidden="1" x14ac:dyDescent="0.2">
      <c r="A58" s="26"/>
      <c r="B58" s="26"/>
      <c r="C58" s="26"/>
      <c r="D58" s="26"/>
      <c r="E58" s="11"/>
    </row>
    <row r="59" spans="1:7" hidden="1" x14ac:dyDescent="0.2">
      <c r="A59" s="26"/>
      <c r="B59" s="26"/>
      <c r="C59" s="26"/>
      <c r="D59" s="26"/>
      <c r="E59" s="11"/>
    </row>
    <row r="60" spans="1:7" hidden="1" x14ac:dyDescent="0.2">
      <c r="D60" s="27">
        <f>SUM(D14:D14)</f>
        <v>535</v>
      </c>
    </row>
    <row r="61" spans="1:7" hidden="1" x14ac:dyDescent="0.2"/>
    <row r="62" spans="1:7" hidden="1" x14ac:dyDescent="0.2"/>
    <row r="63" spans="1:7" hidden="1" x14ac:dyDescent="0.2">
      <c r="A63" s="6" t="s">
        <v>19</v>
      </c>
      <c r="C63" s="6" t="s">
        <v>20</v>
      </c>
      <c r="D63" s="6" t="s">
        <v>12</v>
      </c>
    </row>
    <row r="64" spans="1:7" hidden="1" x14ac:dyDescent="0.2">
      <c r="C64" s="28" t="e">
        <f>#REF!</f>
        <v>#REF!</v>
      </c>
      <c r="D64" s="6" t="e">
        <f>IF(#REF!=0,21178,20178)</f>
        <v>#REF!</v>
      </c>
    </row>
    <row r="65" spans="1:1" hidden="1" x14ac:dyDescent="0.2"/>
    <row r="66" spans="1:1" hidden="1" x14ac:dyDescent="0.2"/>
    <row r="67" spans="1:1" hidden="1" x14ac:dyDescent="0.2"/>
    <row r="68" spans="1:1" hidden="1" x14ac:dyDescent="0.2">
      <c r="A68" s="18" t="s">
        <v>27</v>
      </c>
    </row>
    <row r="69" spans="1:1" hidden="1" x14ac:dyDescent="0.2">
      <c r="A69" s="18" t="s">
        <v>28</v>
      </c>
    </row>
    <row r="70" spans="1:1" hidden="1" x14ac:dyDescent="0.2">
      <c r="A70" s="18" t="s">
        <v>29</v>
      </c>
    </row>
    <row r="71" spans="1:1" hidden="1" x14ac:dyDescent="0.2"/>
    <row r="72" spans="1:1" hidden="1" x14ac:dyDescent="0.2"/>
    <row r="73" spans="1:1" hidden="1" x14ac:dyDescent="0.2"/>
    <row r="74" spans="1:1" hidden="1" x14ac:dyDescent="0.2"/>
    <row r="75" spans="1:1" hidden="1" x14ac:dyDescent="0.2"/>
    <row r="76" spans="1:1" hidden="1" x14ac:dyDescent="0.2"/>
    <row r="77" spans="1:1" hidden="1" x14ac:dyDescent="0.2"/>
    <row r="78" spans="1:1" hidden="1" x14ac:dyDescent="0.2"/>
    <row r="79" spans="1:1" hidden="1" x14ac:dyDescent="0.2"/>
    <row r="80" spans="1:1" hidden="1" x14ac:dyDescent="0.2"/>
    <row r="81" spans="1:5" hidden="1" x14ac:dyDescent="0.2"/>
    <row r="82" spans="1:5" hidden="1" x14ac:dyDescent="0.2"/>
    <row r="83" spans="1:5" hidden="1" x14ac:dyDescent="0.2"/>
    <row r="84" spans="1:5" hidden="1" x14ac:dyDescent="0.2"/>
    <row r="85" spans="1:5" hidden="1" x14ac:dyDescent="0.2"/>
    <row r="86" spans="1:5" hidden="1" x14ac:dyDescent="0.2"/>
    <row r="87" spans="1:5" hidden="1" x14ac:dyDescent="0.2"/>
    <row r="88" spans="1:5" ht="13.5" hidden="1" thickBot="1" x14ac:dyDescent="0.25">
      <c r="A88" s="29" t="s">
        <v>21</v>
      </c>
      <c r="B88" s="30"/>
      <c r="C88" s="30"/>
      <c r="D88" s="30"/>
      <c r="E88" s="30" t="s">
        <v>9</v>
      </c>
    </row>
    <row r="89" spans="1:5" ht="15" hidden="1" x14ac:dyDescent="0.25">
      <c r="A89" s="31">
        <v>0</v>
      </c>
      <c r="B89" s="31"/>
      <c r="C89" s="31">
        <v>7500</v>
      </c>
      <c r="D89" s="32">
        <v>8.5500000000000003E-3</v>
      </c>
      <c r="E89" s="31">
        <f>IF($C$101&lt;C89,$C$101*D89,C89*D89)</f>
        <v>0</v>
      </c>
    </row>
    <row r="90" spans="1:5" ht="15" hidden="1" x14ac:dyDescent="0.25">
      <c r="A90" s="31">
        <v>7500</v>
      </c>
      <c r="B90" s="31"/>
      <c r="C90" s="31">
        <v>17500</v>
      </c>
      <c r="D90" s="32">
        <v>6.8399999999999997E-3</v>
      </c>
      <c r="E90" s="31" t="str">
        <f>IF($C$101&lt;=A90," ",IF($C$101&lt;C90,($C$101-C89)*D90,(C90-A90)*D90))</f>
        <v xml:space="preserve"> </v>
      </c>
    </row>
    <row r="91" spans="1:5" ht="15" hidden="1" x14ac:dyDescent="0.25">
      <c r="A91" s="31">
        <v>17500</v>
      </c>
      <c r="B91" s="31"/>
      <c r="C91" s="31">
        <v>30000</v>
      </c>
      <c r="D91" s="32">
        <v>4.5599999999999998E-3</v>
      </c>
      <c r="E91" s="31" t="str">
        <f>IF($C$101&lt;=A91," ",IF($C$101&lt;C91,($C$101-C90)*D91,(C91-A91)*D91))</f>
        <v xml:space="preserve"> </v>
      </c>
    </row>
    <row r="92" spans="1:5" ht="15" hidden="1" x14ac:dyDescent="0.25">
      <c r="A92" s="31">
        <v>30000</v>
      </c>
      <c r="B92" s="31"/>
      <c r="C92" s="31">
        <v>45495</v>
      </c>
      <c r="D92" s="32">
        <v>3.4199999999999999E-3</v>
      </c>
      <c r="E92" s="31" t="str">
        <f>IF($C$101&lt;=A92," ",IF($C$101&lt;C92,($C$101-C91)*D92,(C92-A92)*D92))</f>
        <v xml:space="preserve"> </v>
      </c>
    </row>
    <row r="93" spans="1:5" ht="15" hidden="1" x14ac:dyDescent="0.25">
      <c r="A93" s="31">
        <v>45495</v>
      </c>
      <c r="B93" s="31"/>
      <c r="C93" s="31">
        <v>64095</v>
      </c>
      <c r="D93" s="32">
        <v>2.2799999999999999E-3</v>
      </c>
      <c r="E93" s="31" t="str">
        <f>IF($C$101&lt;=A93," ",IF($C$101&lt;C93,($C$101-C92)*D93,(C93-A93)*D93))</f>
        <v xml:space="preserve"> </v>
      </c>
    </row>
    <row r="94" spans="1:5" ht="15" hidden="1" x14ac:dyDescent="0.25">
      <c r="A94" s="31">
        <v>64095</v>
      </c>
      <c r="B94" s="31"/>
      <c r="C94" s="31">
        <v>250095</v>
      </c>
      <c r="D94" s="32">
        <v>1.14E-3</v>
      </c>
      <c r="E94" s="31" t="str">
        <f>IF($C$101&lt;=A94," ",IF($C$101&lt;C94,($C$101-C93)*D94,(C94-A94)*D94))</f>
        <v xml:space="preserve"> </v>
      </c>
    </row>
    <row r="95" spans="1:5" ht="15" hidden="1" x14ac:dyDescent="0.25">
      <c r="A95" s="31">
        <v>250095</v>
      </c>
      <c r="B95" s="31"/>
      <c r="C95" s="31">
        <f>$C$101</f>
        <v>0</v>
      </c>
      <c r="D95" s="32">
        <v>3.4200000000000002E-4</v>
      </c>
      <c r="E95" s="31" t="str">
        <f>IF($C$101&lt;=A95,"E76",IF($C$101&lt;C95,($C$101-C94)*D95,(C95-A95)*D95))</f>
        <v>E76</v>
      </c>
    </row>
    <row r="96" spans="1:5" hidden="1" x14ac:dyDescent="0.2"/>
    <row r="97" spans="1:5" ht="14.25" hidden="1" x14ac:dyDescent="0.2">
      <c r="E97" s="33">
        <f>SUM(E89:E96)</f>
        <v>0</v>
      </c>
    </row>
    <row r="98" spans="1:5" hidden="1" x14ac:dyDescent="0.2"/>
    <row r="99" spans="1:5" hidden="1" x14ac:dyDescent="0.2"/>
    <row r="100" spans="1:5" hidden="1" x14ac:dyDescent="0.2"/>
    <row r="101" spans="1:5" ht="15" hidden="1" x14ac:dyDescent="0.25">
      <c r="A101" s="34" t="s">
        <v>5</v>
      </c>
      <c r="B101" s="34"/>
      <c r="C101" s="31">
        <f>G7</f>
        <v>0</v>
      </c>
      <c r="D101" s="35"/>
      <c r="E101" s="36"/>
    </row>
    <row r="102" spans="1:5" ht="14.25" hidden="1" x14ac:dyDescent="0.2">
      <c r="A102" s="37" t="s">
        <v>20</v>
      </c>
      <c r="B102" s="37"/>
      <c r="C102" s="37" t="s">
        <v>20</v>
      </c>
      <c r="D102" s="38" t="s">
        <v>22</v>
      </c>
      <c r="E102" s="37" t="s">
        <v>23</v>
      </c>
    </row>
    <row r="103" spans="1:5" ht="15" hidden="1" x14ac:dyDescent="0.25">
      <c r="A103" s="31">
        <v>0</v>
      </c>
      <c r="B103" s="31"/>
      <c r="C103" s="31">
        <v>7500</v>
      </c>
      <c r="D103" s="39">
        <v>1.4250000000000001E-2</v>
      </c>
      <c r="E103" s="31">
        <f>IF($C$101&lt;C103,$C$101*D103,C103*D103)</f>
        <v>0</v>
      </c>
    </row>
    <row r="104" spans="1:5" ht="15" hidden="1" x14ac:dyDescent="0.25">
      <c r="A104" s="31">
        <v>7500</v>
      </c>
      <c r="B104" s="31"/>
      <c r="C104" s="31">
        <v>17500</v>
      </c>
      <c r="D104" s="39">
        <v>1.14E-2</v>
      </c>
      <c r="E104" s="31" t="str">
        <f>IF($C$101&lt;=A104," ",IF($C$101&lt;C104,($C$101-C103)*D104,(C104-A104)*D104))</f>
        <v xml:space="preserve"> </v>
      </c>
    </row>
    <row r="105" spans="1:5" ht="15" hidden="1" x14ac:dyDescent="0.25">
      <c r="A105" s="31">
        <v>17500</v>
      </c>
      <c r="B105" s="31"/>
      <c r="C105" s="31">
        <v>30000</v>
      </c>
      <c r="D105" s="39">
        <v>6.8399999999999997E-3</v>
      </c>
      <c r="E105" s="31" t="str">
        <f>IF($C$101&lt;=A105," ",IF($C$101&lt;C105,($C$101-C104)*D105,(C105-A105)*D105))</f>
        <v xml:space="preserve"> </v>
      </c>
    </row>
    <row r="106" spans="1:5" ht="15" hidden="1" x14ac:dyDescent="0.25">
      <c r="A106" s="31">
        <v>30000</v>
      </c>
      <c r="B106" s="31"/>
      <c r="C106" s="31">
        <v>45495</v>
      </c>
      <c r="D106" s="39">
        <v>5.7000000000000002E-3</v>
      </c>
      <c r="E106" s="31" t="str">
        <f>IF($C$101&lt;=A106," ",IF($C$101&lt;C106,($C$101-C105)*D106,(C106-A106)*D106))</f>
        <v xml:space="preserve"> </v>
      </c>
    </row>
    <row r="107" spans="1:5" ht="15" hidden="1" x14ac:dyDescent="0.25">
      <c r="A107" s="31">
        <v>45495</v>
      </c>
      <c r="B107" s="31"/>
      <c r="C107" s="31">
        <v>64095</v>
      </c>
      <c r="D107" s="39">
        <v>4.5599999999999998E-3</v>
      </c>
      <c r="E107" s="31" t="str">
        <f>IF($C$101&lt;=A107," ",IF($C$101&lt;C107,($C$101-C106)*D107,(C107-A107)*D107))</f>
        <v xml:space="preserve"> </v>
      </c>
    </row>
    <row r="108" spans="1:5" ht="15" hidden="1" x14ac:dyDescent="0.25">
      <c r="A108" s="31">
        <v>64095</v>
      </c>
      <c r="B108" s="31"/>
      <c r="C108" s="31">
        <v>250095</v>
      </c>
      <c r="D108" s="39">
        <v>2.2799999999999999E-3</v>
      </c>
      <c r="E108" s="31" t="str">
        <f>IF($C$101&lt;=A108," ",IF($C$101&lt;C108,($C$101-C107)*D108,(C108-A108)*D108))</f>
        <v xml:space="preserve"> </v>
      </c>
    </row>
    <row r="109" spans="1:5" ht="15" hidden="1" x14ac:dyDescent="0.25">
      <c r="A109" s="31">
        <v>250095</v>
      </c>
      <c r="B109" s="31"/>
      <c r="C109" s="31">
        <f>$C$101</f>
        <v>0</v>
      </c>
      <c r="D109" s="40">
        <v>4.5600000000000003E-4</v>
      </c>
      <c r="E109" s="31" t="str">
        <f>IF($C$101&lt;=A109,"E90",IF($C$101&lt;C109,($C$101-C108)*D109,(C109-A109)*D109))</f>
        <v>E90</v>
      </c>
    </row>
    <row r="110" spans="1:5" ht="15" hidden="1" x14ac:dyDescent="0.25">
      <c r="A110" s="36"/>
      <c r="B110" s="36"/>
      <c r="C110" s="36"/>
      <c r="D110" s="36"/>
      <c r="E110" s="36"/>
    </row>
    <row r="111" spans="1:5" ht="15" hidden="1" x14ac:dyDescent="0.25">
      <c r="A111" s="37" t="s">
        <v>24</v>
      </c>
      <c r="B111" s="41"/>
      <c r="C111" s="36"/>
      <c r="D111" s="36" t="s">
        <v>25</v>
      </c>
      <c r="E111" s="33">
        <f>SUM(E103:E110)</f>
        <v>0</v>
      </c>
    </row>
    <row r="112" spans="1:5" hidden="1" x14ac:dyDescent="0.2">
      <c r="D112" s="6" t="s">
        <v>26</v>
      </c>
      <c r="E112" s="42">
        <f>E111/4</f>
        <v>0</v>
      </c>
    </row>
    <row r="113" spans="5:5" hidden="1" x14ac:dyDescent="0.2"/>
    <row r="114" spans="5:5" hidden="1" x14ac:dyDescent="0.2"/>
    <row r="115" spans="5:5" hidden="1" x14ac:dyDescent="0.2">
      <c r="E115" s="6" t="e">
        <f>IF(C8=2,E112,kloptniet)</f>
        <v>#NAME?</v>
      </c>
    </row>
  </sheetData>
  <sheetProtection algorithmName="SHA-512" hashValue="fKR8FGESWBWJEvUCXfabysJ5vwTSM01HrlLfK4PxZdJ5VepC6MWxsOYyH6nmcl7ZXfwySLpkr7MxejeNmssjUA==" saltValue="T4pFFbuBH5SRSDbvqQbfWg==" spinCount="100000" sheet="1" objects="1" scenarios="1"/>
  <phoneticPr fontId="0" type="noConversion"/>
  <dataValidations count="1">
    <dataValidation type="list" allowBlank="1" showInputMessage="1" showErrorMessage="1" sqref="B7">
      <formula1>$A$68:$A$70</formula1>
    </dataValidation>
  </dataValidations>
  <hyperlinks>
    <hyperlink ref="D23" r:id="rId1"/>
    <hyperlink ref="D25" r:id="rId2"/>
  </hyperlinks>
  <pageMargins left="0.75" right="0.75" top="1" bottom="1" header="0.5" footer="0.5"/>
  <pageSetup paperSize="9" orientation="landscape" horizontalDpi="300" verticalDpi="30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11</vt:i4>
      </vt:variant>
    </vt:vector>
  </HeadingPairs>
  <TitlesOfParts>
    <vt:vector size="12" baseType="lpstr">
      <vt:lpstr>HV</vt:lpstr>
      <vt:lpstr>HV!_1._Zegels_Minuut_Brevet</vt:lpstr>
      <vt:lpstr>HV!_13._Allerlei_uitgaven</vt:lpstr>
      <vt:lpstr>HV!_2._Registratie_Minuut_Brevet</vt:lpstr>
      <vt:lpstr>HV!_3._Registratie_aanhangsel</vt:lpstr>
      <vt:lpstr>HV!Aard</vt:lpstr>
      <vt:lpstr>HV!Afdrukbereik</vt:lpstr>
      <vt:lpstr>HV!Datum</vt:lpstr>
      <vt:lpstr>HV!Kantoor_van_Notaris_J._SIMONART_te_Leuven</vt:lpstr>
      <vt:lpstr>HV!KOSTENFICHE</vt:lpstr>
      <vt:lpstr>HV!Naam</vt:lpstr>
      <vt:lpstr>HV!Rep.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2012-08-13T15:39:46Z</dcterms:created>
  <dcterms:modified xsi:type="dcterms:W3CDTF">2014-11-10T21:39:13Z</dcterms:modified>
</cp:coreProperties>
</file>