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KRO" sheetId="1" r:id="rId1"/>
  </sheets>
  <definedNames>
    <definedName name="_1._Zegels_Minuut_Brevet" localSheetId="0">KRO!$B$16:$G$16</definedName>
    <definedName name="_1._Zegels_Minuut_Brevet">#REF!</definedName>
    <definedName name="_10._Tweede_getuigschrift" localSheetId="0">KRO!#REF!</definedName>
    <definedName name="_10._Tweede_getuigschrift">#REF!</definedName>
    <definedName name="_11._Kadaster_uittreksel" localSheetId="0">KRO!#REF!</definedName>
    <definedName name="_11._Kadaster_uittreksel">#REF!</definedName>
    <definedName name="_12._Getuigen" localSheetId="0">KRO!#REF!</definedName>
    <definedName name="_12._Getuigen">#REF!</definedName>
    <definedName name="_13._Allerlei_uitgaven" localSheetId="0">KRO!$B$27:$G$27</definedName>
    <definedName name="_13._Allerlei_uitgaven">#REF!</definedName>
    <definedName name="_14." localSheetId="0">KRO!$B$28:$G$28</definedName>
    <definedName name="_14.">#REF!</definedName>
    <definedName name="_15." localSheetId="0">KRO!$B$32:$G$32</definedName>
    <definedName name="_15.">#REF!</definedName>
    <definedName name="_2._Registratie_Minuut_Brevet" localSheetId="0">KRO!$B$17:$G$17</definedName>
    <definedName name="_2._Registratie_Minuut_Brevet">#REF!</definedName>
    <definedName name="_3._Registratie_aanhangsel" localSheetId="0">KRO!$B$18:$G$18</definedName>
    <definedName name="_3._Registratie_aanhangsel">#REF!</definedName>
    <definedName name="_4.Zegels_afschrift_grosse" localSheetId="0">KRO!$B$19:$G$19</definedName>
    <definedName name="_4.Zegels_afschrift_grosse">#REF!</definedName>
    <definedName name="_5._Hypotheek__inschr._overschr._doorh." localSheetId="0">KRO!$B$20:$G$20</definedName>
    <definedName name="_5._Hypotheek__inschr._overschr._doorh.">#REF!</definedName>
    <definedName name="_6._Loon_pandbewaarder" localSheetId="0">KRO!$B$21:$G$21</definedName>
    <definedName name="_6._Loon_pandbewaarder">#REF!</definedName>
    <definedName name="_7._Zegels__bord._aanh." localSheetId="0">KRO!$B$24:$G$24</definedName>
    <definedName name="_7._Zegels__bord._aanh.">#REF!</definedName>
    <definedName name="_8._Opzoekingen" localSheetId="0">KRO!$B$25:$G$25</definedName>
    <definedName name="_8._Opzoekingen">#REF!</definedName>
    <definedName name="_9._Hypothecair_getuigschrift" localSheetId="0">KRO!#REF!</definedName>
    <definedName name="_9._Hypothecair_getuigschrift">#REF!</definedName>
    <definedName name="Aard" localSheetId="0">KRO!$A$6:$C$6</definedName>
    <definedName name="Aard">#REF!</definedName>
    <definedName name="_xlnm.Print_Area" localSheetId="0">KRO!$A$1:$G$40</definedName>
    <definedName name="Datum" localSheetId="0">KRO!$B$8:$G$35</definedName>
    <definedName name="Datum">#REF!</definedName>
    <definedName name="gemeentelijke_info">#REF!</definedName>
    <definedName name="Kantoor_van_Notaris_J._SIMONART_te_Leuven" localSheetId="0">KRO!$E$8:$G$8</definedName>
    <definedName name="Kantoor_van_Notaris_J._SIMONART_te_Leuven">#REF!</definedName>
    <definedName name="KOSTENFICHE" localSheetId="0">KRO!$A$1:$G$35</definedName>
    <definedName name="KOSTENFICHE">#REF!</definedName>
    <definedName name="Last_Row">IF(Values_Entered,Header_Row+Number_of_Payments,Header_Row)</definedName>
    <definedName name="Naam" localSheetId="0">KRO!$A$7:$C$7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KRO!$F$8:$F$35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KRO!$G$16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KRO!$A$2:$G$35</definedName>
  </definedNames>
  <calcPr calcId="152511"/>
</workbook>
</file>

<file path=xl/calcChain.xml><?xml version="1.0" encoding="utf-8"?>
<calcChain xmlns="http://schemas.openxmlformats.org/spreadsheetml/2006/main">
  <c r="A60" i="1" l="1"/>
  <c r="C21" i="1" s="1"/>
  <c r="C8" i="1"/>
  <c r="C20" i="1" s="1"/>
  <c r="D27" i="1"/>
  <c r="D28" i="1" s="1"/>
  <c r="D25" i="1"/>
  <c r="D31" i="1"/>
  <c r="G70" i="1"/>
  <c r="C72" i="1"/>
  <c r="D72" i="1"/>
  <c r="F110" i="1"/>
  <c r="F111" i="1"/>
  <c r="F112" i="1"/>
  <c r="F113" i="1"/>
  <c r="F114" i="1"/>
  <c r="F115" i="1"/>
  <c r="C116" i="1"/>
  <c r="F116" i="1"/>
  <c r="E119" i="1" l="1"/>
  <c r="G16" i="1" s="1"/>
  <c r="G17" i="1" s="1"/>
  <c r="G37" i="1" s="1"/>
  <c r="D17" i="1"/>
  <c r="D105" i="1"/>
  <c r="D22" i="1" s="1"/>
  <c r="A76" i="1" s="1"/>
  <c r="D33" i="1" s="1"/>
  <c r="G34" i="1" s="1"/>
  <c r="C109" i="1"/>
  <c r="G33" i="1" l="1"/>
  <c r="G35" i="1" s="1"/>
  <c r="G39" i="1" s="1"/>
  <c r="E117" i="1"/>
  <c r="C117" i="1"/>
</calcChain>
</file>

<file path=xl/comments1.xml><?xml version="1.0" encoding="utf-8"?>
<comments xmlns="http://schemas.openxmlformats.org/spreadsheetml/2006/main">
  <authors>
    <author>licentie</author>
  </authors>
  <commentList>
    <comment ref="D18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<sst xmlns="http://schemas.openxmlformats.org/spreadsheetml/2006/main" count="47" uniqueCount="42">
  <si>
    <t>Dossier</t>
  </si>
  <si>
    <t>Cliënt</t>
  </si>
  <si>
    <t>Basis registratie</t>
  </si>
  <si>
    <t>Hoofdsom</t>
  </si>
  <si>
    <t>Aanhor.</t>
  </si>
  <si>
    <t>Basis</t>
  </si>
  <si>
    <t>Basis ereloon</t>
  </si>
  <si>
    <t>Hoeveelste akte? 1 of 2</t>
  </si>
  <si>
    <t>------------------------------------------------------------------------------------------------</t>
  </si>
  <si>
    <t>Ereloon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</si>
  <si>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</si>
  <si>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</si>
  <si>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</si>
  <si>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</si>
  <si>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</si>
  <si>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</si>
  <si>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</si>
  <si>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</si>
  <si>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</si>
  <si>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</si>
  <si>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</si>
  <si>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</si>
  <si>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</si>
  <si>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BTW</t>
  </si>
  <si>
    <t>Totaal:</t>
  </si>
  <si>
    <t>Afrekening cliënt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</si>
  <si>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</si>
  <si>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</si>
  <si>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</si>
  <si>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</si>
  <si>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</si>
  <si>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</si>
  <si>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</si>
  <si>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</si>
  <si>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Totaal Ereloon</t>
  </si>
  <si>
    <t>KREDIETOPENING</t>
  </si>
  <si>
    <t>Krediet sociaal tarief?</t>
  </si>
  <si>
    <t>ja</t>
  </si>
  <si>
    <t>neen</t>
  </si>
  <si>
    <t>Décompte client</t>
  </si>
  <si>
    <t>Inschrijving op hoeveel hypotheekkantoren?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</si>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</sst>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Fr&quot;;\-#,##0&quot; Fr&quot;"/>
    <numFmt numFmtId="170" formatCode="#,##0&quot; BF&quot;;\-#,##0&quot; BF&quot;"/>
    <numFmt numFmtId="171" formatCode="0.000%"/>
    <numFmt numFmtId="172" formatCode="0.0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</numFmts>
  <fonts count="15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9" fillId="0" borderId="0">
      <protection locked="0"/>
    </xf>
    <xf numFmtId="174" fontId="1" fillId="0" borderId="0" applyFont="0" applyFill="0" applyBorder="0" applyAlignment="0" applyProtection="0"/>
    <xf numFmtId="175" fontId="9" fillId="0" borderId="0">
      <protection locked="0"/>
    </xf>
    <xf numFmtId="176" fontId="1" fillId="0" borderId="0" applyFont="0" applyFill="0" applyBorder="0" applyAlignment="0" applyProtection="0"/>
    <xf numFmtId="177" fontId="9" fillId="0" borderId="0">
      <protection locked="0"/>
    </xf>
    <xf numFmtId="178" fontId="9" fillId="0" borderId="0">
      <protection locked="0"/>
    </xf>
    <xf numFmtId="179" fontId="10" fillId="0" borderId="0">
      <protection locked="0"/>
    </xf>
    <xf numFmtId="179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9" fillId="0" borderId="0">
      <protection locked="0"/>
    </xf>
    <xf numFmtId="0" fontId="11" fillId="0" borderId="0"/>
    <xf numFmtId="0" fontId="13" fillId="0" borderId="0"/>
    <xf numFmtId="0" fontId="1" fillId="0" borderId="0"/>
    <xf numFmtId="0" fontId="13" fillId="0" borderId="0"/>
    <xf numFmtId="179" fontId="9" fillId="0" borderId="1">
      <protection locked="0"/>
    </xf>
    <xf numFmtId="0" fontId="14" fillId="0" borderId="3" applyNumberFormat="0" applyFill="0" applyAlignment="0" applyProtection="0"/>
  </cellStyleXfs>
  <cellXfs count="49">
    <xf numFmtId="0" fontId="0" fillId="0" borderId="0" xfId="0"/>
    <xf numFmtId="0" fontId="1" fillId="2" borderId="0" xfId="13" applyNumberFormat="1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1" fillId="3" borderId="0" xfId="13" applyNumberFormat="1" applyFill="1" applyBorder="1" applyAlignment="1" applyProtection="1">
      <protection hidden="1"/>
    </xf>
    <xf numFmtId="165" fontId="1" fillId="3" borderId="0" xfId="13" applyNumberFormat="1" applyFill="1" applyBorder="1" applyAlignment="1" applyProtection="1">
      <protection hidden="1"/>
    </xf>
    <xf numFmtId="0" fontId="1" fillId="3" borderId="0" xfId="13" applyFill="1" applyBorder="1" applyProtection="1">
      <protection hidden="1"/>
    </xf>
    <xf numFmtId="166" fontId="2" fillId="3" borderId="0" xfId="13" applyNumberFormat="1" applyFont="1" applyFill="1" applyBorder="1" applyAlignment="1" applyProtection="1">
      <alignment horizontal="left"/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3" fillId="3" borderId="0" xfId="13" applyFont="1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167" fontId="1" fillId="3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protection hidden="1"/>
    </xf>
    <xf numFmtId="167" fontId="1" fillId="3" borderId="0" xfId="13" applyNumberFormat="1" applyFill="1" applyBorder="1" applyProtection="1">
      <protection hidden="1"/>
    </xf>
    <xf numFmtId="165" fontId="2" fillId="3" borderId="0" xfId="13" applyNumberFormat="1" applyFont="1" applyFill="1" applyBorder="1" applyAlignment="1" applyProtection="1">
      <protection hidden="1"/>
    </xf>
    <xf numFmtId="0" fontId="2" fillId="3" borderId="0" xfId="13" applyFont="1" applyFill="1" applyBorder="1" applyProtection="1">
      <protection hidden="1"/>
    </xf>
    <xf numFmtId="3" fontId="4" fillId="3" borderId="0" xfId="9" applyNumberFormat="1" applyFill="1" applyBorder="1" applyAlignment="1" applyProtection="1">
      <protection hidden="1"/>
    </xf>
    <xf numFmtId="0" fontId="4" fillId="3" borderId="0" xfId="9" applyFill="1" applyBorder="1" applyAlignment="1" applyProtection="1">
      <protection hidden="1"/>
    </xf>
    <xf numFmtId="0" fontId="5" fillId="4" borderId="0" xfId="13" applyFont="1" applyFill="1" applyBorder="1" applyAlignment="1" applyProtection="1">
      <alignment horizontal="left"/>
      <protection hidden="1"/>
    </xf>
    <xf numFmtId="0" fontId="5" fillId="4" borderId="0" xfId="13" applyFont="1" applyFill="1" applyBorder="1" applyAlignment="1" applyProtection="1">
      <alignment horizontal="right"/>
      <protection hidden="1"/>
    </xf>
    <xf numFmtId="0" fontId="1" fillId="3" borderId="0" xfId="13" applyFill="1" applyBorder="1" applyAlignment="1" applyProtection="1">
      <protection hidden="1"/>
    </xf>
    <xf numFmtId="168" fontId="1" fillId="3" borderId="0" xfId="13" applyNumberFormat="1" applyFill="1" applyBorder="1" applyProtection="1">
      <protection hidden="1"/>
    </xf>
    <xf numFmtId="165" fontId="1" fillId="3" borderId="0" xfId="13" applyNumberFormat="1" applyFill="1" applyBorder="1" applyProtection="1">
      <protection hidden="1"/>
    </xf>
    <xf numFmtId="0" fontId="1" fillId="3" borderId="0" xfId="13" applyFont="1" applyFill="1" applyBorder="1" applyProtection="1">
      <protection hidden="1"/>
    </xf>
    <xf numFmtId="0" fontId="6" fillId="5" borderId="0" xfId="13" applyFont="1" applyFill="1" applyBorder="1" applyAlignment="1" applyProtection="1">
      <alignment horizontal="left"/>
      <protection hidden="1"/>
    </xf>
    <xf numFmtId="169" fontId="7" fillId="5" borderId="0" xfId="13" applyNumberFormat="1" applyFont="1" applyFill="1" applyBorder="1" applyProtection="1">
      <protection hidden="1"/>
    </xf>
    <xf numFmtId="170" fontId="7" fillId="5" borderId="0" xfId="13" applyNumberFormat="1" applyFont="1" applyFill="1" applyBorder="1" applyProtection="1">
      <protection hidden="1"/>
    </xf>
    <xf numFmtId="0" fontId="7" fillId="5" borderId="0" xfId="13" applyFont="1" applyFill="1" applyBorder="1" applyProtection="1">
      <protection hidden="1"/>
    </xf>
    <xf numFmtId="168" fontId="7" fillId="5" borderId="0" xfId="13" applyNumberFormat="1" applyFont="1" applyFill="1" applyBorder="1" applyProtection="1">
      <protection hidden="1"/>
    </xf>
    <xf numFmtId="171" fontId="7" fillId="5" borderId="0" xfId="13" applyNumberFormat="1" applyFont="1" applyFill="1" applyBorder="1" applyProtection="1">
      <protection hidden="1"/>
    </xf>
    <xf numFmtId="172" fontId="7" fillId="5" borderId="0" xfId="13" applyNumberFormat="1" applyFont="1" applyFill="1" applyBorder="1" applyProtection="1">
      <protection hidden="1"/>
    </xf>
    <xf numFmtId="170" fontId="6" fillId="5" borderId="0" xfId="13" applyNumberFormat="1" applyFont="1" applyFill="1" applyBorder="1" applyAlignment="1" applyProtection="1">
      <alignment horizontal="center"/>
      <protection hidden="1"/>
    </xf>
    <xf numFmtId="168" fontId="6" fillId="5" borderId="0" xfId="13" applyNumberFormat="1" applyFont="1" applyFill="1" applyBorder="1" applyProtection="1">
      <protection hidden="1"/>
    </xf>
    <xf numFmtId="0" fontId="12" fillId="6" borderId="0" xfId="13" applyFont="1" applyFill="1" applyBorder="1" applyAlignment="1" applyProtection="1">
      <alignment horizontal="left"/>
      <protection hidden="1"/>
    </xf>
    <xf numFmtId="0" fontId="1" fillId="7" borderId="0" xfId="13" applyFont="1" applyFill="1" applyBorder="1" applyAlignment="1" applyProtection="1">
      <alignment horizontal="left"/>
      <protection locked="0" hidden="1"/>
    </xf>
    <xf numFmtId="0" fontId="1" fillId="7" borderId="0" xfId="13" applyFill="1" applyBorder="1" applyAlignment="1" applyProtection="1">
      <alignment horizontal="left"/>
      <protection hidden="1"/>
    </xf>
    <xf numFmtId="0" fontId="2" fillId="7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locked="0"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181" fontId="1" fillId="3" borderId="0" xfId="13" applyNumberFormat="1" applyFill="1" applyBorder="1" applyAlignment="1" applyProtection="1">
      <alignment horizontal="right"/>
      <protection hidden="1"/>
    </xf>
    <xf numFmtId="181" fontId="1" fillId="3" borderId="0" xfId="13" applyNumberFormat="1" applyFont="1" applyFill="1" applyBorder="1" applyAlignment="1" applyProtection="1">
      <alignment horizontal="right"/>
      <protection hidden="1"/>
    </xf>
    <xf numFmtId="181" fontId="2" fillId="3" borderId="2" xfId="13" applyNumberFormat="1" applyFont="1" applyFill="1" applyBorder="1" applyAlignment="1" applyProtection="1">
      <alignment horizontal="right"/>
      <protection hidden="1"/>
    </xf>
    <xf numFmtId="181" fontId="1" fillId="2" borderId="0" xfId="13" applyNumberFormat="1" applyFill="1" applyBorder="1" applyAlignment="1" applyProtection="1">
      <alignment horizontal="right"/>
      <protection locked="0" hidden="1"/>
    </xf>
    <xf numFmtId="181" fontId="1" fillId="2" borderId="0" xfId="13" applyNumberFormat="1" applyFont="1" applyFill="1" applyBorder="1" applyAlignment="1" applyProtection="1">
      <alignment horizontal="right"/>
      <protection locked="0" hidden="1"/>
    </xf>
    <xf numFmtId="181" fontId="1" fillId="8" borderId="0" xfId="13" applyNumberFormat="1" applyFill="1" applyBorder="1" applyAlignment="1" applyProtection="1">
      <alignment horizontal="right"/>
      <protection hidden="1"/>
    </xf>
    <xf numFmtId="181" fontId="1" fillId="7" borderId="0" xfId="13" applyNumberFormat="1" applyFill="1" applyBorder="1" applyAlignment="1" applyProtection="1">
      <alignment horizontal="righ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KRODEC.xlsx" TargetMode="External"/><Relationship Id="rId1" Type="http://schemas.openxmlformats.org/officeDocument/2006/relationships/hyperlink" Target="KROAF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zoomScale="90" zoomScaleNormal="100" workbookViewId="0">
      <selection activeCell="B3" sqref="B3"/>
    </sheetView>
  </sheetViews>
  <sheetFormatPr defaultRowHeight="12.75" x14ac:dyDescent="0.2"/>
  <cols>
    <col min="1" max="1" width="39.5703125" style="6" customWidth="1"/>
    <col min="2" max="2" width="10.42578125" style="6" customWidth="1"/>
    <col min="3" max="3" width="19.85546875" style="6" bestFit="1" customWidth="1"/>
    <col min="4" max="4" width="21.28515625" style="6" bestFit="1" customWidth="1"/>
    <col min="5" max="5" width="13.28515625" style="6" bestFit="1" customWidth="1"/>
    <col min="6" max="6" width="12.28515625" style="6" bestFit="1" customWidth="1"/>
    <col min="7" max="7" width="18.5703125" style="6" customWidth="1"/>
    <col min="8" max="16384" width="9.140625" style="6"/>
  </cols>
  <sheetData>
    <row r="1" spans="1:7" ht="19.5" customHeight="1" x14ac:dyDescent="0.3">
      <c r="A1" s="36" t="s">
        <v>35</v>
      </c>
      <c r="B1" s="3"/>
      <c r="C1" s="3"/>
      <c r="D1" s="3"/>
      <c r="E1" s="4"/>
      <c r="F1" s="5"/>
      <c r="G1" s="5"/>
    </row>
    <row r="2" spans="1:7" x14ac:dyDescent="0.2">
      <c r="A2" s="3"/>
      <c r="B2" s="7"/>
      <c r="C2" s="3"/>
      <c r="D2" s="3"/>
      <c r="E2" s="5"/>
      <c r="F2" s="5"/>
      <c r="G2" s="4"/>
    </row>
    <row r="3" spans="1:7" x14ac:dyDescent="0.2">
      <c r="A3" s="8" t="s">
        <v>0</v>
      </c>
      <c r="B3" s="1"/>
      <c r="C3" s="2"/>
      <c r="D3" s="3"/>
      <c r="E3" s="5"/>
      <c r="F3" s="5"/>
      <c r="G3" s="4"/>
    </row>
    <row r="4" spans="1:7" x14ac:dyDescent="0.2">
      <c r="A4" s="8" t="s">
        <v>1</v>
      </c>
      <c r="B4" s="37"/>
      <c r="C4" s="38"/>
      <c r="D4" s="39"/>
      <c r="E4" s="5"/>
      <c r="F4" s="5"/>
      <c r="G4" s="4"/>
    </row>
    <row r="5" spans="1:7" x14ac:dyDescent="0.2">
      <c r="A5" s="8"/>
      <c r="B5" s="8"/>
      <c r="C5" s="9"/>
      <c r="D5" s="3"/>
      <c r="E5" s="5"/>
      <c r="F5" s="5"/>
      <c r="G5" s="4"/>
    </row>
    <row r="6" spans="1:7" x14ac:dyDescent="0.2">
      <c r="A6" s="10" t="s">
        <v>2</v>
      </c>
      <c r="B6" s="5" t="s">
        <v>3</v>
      </c>
      <c r="C6" s="45">
        <v>0</v>
      </c>
      <c r="E6" s="5"/>
      <c r="F6" s="5"/>
      <c r="G6" s="4"/>
    </row>
    <row r="7" spans="1:7" x14ac:dyDescent="0.2">
      <c r="A7" s="9"/>
      <c r="B7" s="5" t="s">
        <v>4</v>
      </c>
      <c r="C7" s="45">
        <v>0</v>
      </c>
      <c r="E7" s="5"/>
      <c r="F7" s="5"/>
      <c r="G7" s="4"/>
    </row>
    <row r="8" spans="1:7" x14ac:dyDescent="0.2">
      <c r="A8" s="9"/>
      <c r="B8" s="5" t="s">
        <v>5</v>
      </c>
      <c r="C8" s="47">
        <f>SUM(C6:C7)</f>
        <v>0</v>
      </c>
      <c r="E8" s="5"/>
      <c r="F8" s="5"/>
      <c r="G8" s="5"/>
    </row>
    <row r="9" spans="1:7" x14ac:dyDescent="0.2">
      <c r="A9" s="9"/>
      <c r="B9" s="5"/>
      <c r="C9" s="42"/>
    </row>
    <row r="10" spans="1:7" x14ac:dyDescent="0.2">
      <c r="A10" s="10" t="s">
        <v>6</v>
      </c>
      <c r="B10" s="5"/>
      <c r="C10" s="48">
        <v>0</v>
      </c>
    </row>
    <row r="11" spans="1:7" x14ac:dyDescent="0.2">
      <c r="A11" s="9"/>
      <c r="B11" s="9"/>
      <c r="C11" s="9"/>
    </row>
    <row r="12" spans="1:7" x14ac:dyDescent="0.2">
      <c r="A12" s="8" t="s">
        <v>7</v>
      </c>
      <c r="B12" s="40">
        <v>1</v>
      </c>
      <c r="C12" s="9"/>
    </row>
    <row r="13" spans="1:7" x14ac:dyDescent="0.2">
      <c r="A13" s="11" t="s">
        <v>36</v>
      </c>
      <c r="B13" s="40" t="s">
        <v>38</v>
      </c>
      <c r="C13" s="9"/>
    </row>
    <row r="14" spans="1:7" x14ac:dyDescent="0.2">
      <c r="A14" s="11" t="s">
        <v>40</v>
      </c>
      <c r="B14" s="40">
        <v>1</v>
      </c>
      <c r="C14" s="9"/>
    </row>
    <row r="15" spans="1:7" x14ac:dyDescent="0.2">
      <c r="A15" s="12" t="s">
        <v>8</v>
      </c>
      <c r="B15" s="3"/>
      <c r="C15" s="3"/>
      <c r="D15" s="3"/>
      <c r="E15" s="5"/>
      <c r="F15" s="5"/>
      <c r="G15" s="5"/>
    </row>
    <row r="16" spans="1:7" x14ac:dyDescent="0.2">
      <c r="A16" s="9"/>
      <c r="B16" s="9"/>
      <c r="C16" s="9"/>
      <c r="D16" s="13"/>
      <c r="E16" s="5"/>
      <c r="F16" s="5" t="s">
        <v>9</v>
      </c>
      <c r="G16" s="42">
        <f>IF(B13="ja",E119/2+4.239,E119)</f>
        <v>0</v>
      </c>
    </row>
    <row r="17" spans="1:7" x14ac:dyDescent="0.2">
      <c r="A17" s="8" t="s">
        <v>10</v>
      </c>
      <c r="B17" s="9"/>
      <c r="C17" s="9"/>
      <c r="D17" s="42">
        <f>C8/100</f>
        <v>0</v>
      </c>
      <c r="E17" s="5"/>
      <c r="F17" s="15" t="s">
        <v>11</v>
      </c>
      <c r="G17" s="42">
        <f>G16*21/100</f>
        <v>0</v>
      </c>
    </row>
    <row r="18" spans="1:7" x14ac:dyDescent="0.2">
      <c r="A18" s="8" t="s">
        <v>12</v>
      </c>
      <c r="B18" s="9"/>
      <c r="C18" s="9"/>
      <c r="D18" s="45">
        <v>0</v>
      </c>
      <c r="E18" s="5"/>
      <c r="F18" s="5"/>
      <c r="G18" s="42"/>
    </row>
    <row r="19" spans="1:7" x14ac:dyDescent="0.2">
      <c r="A19" s="9"/>
      <c r="B19" s="9"/>
      <c r="C19" s="9"/>
      <c r="D19" s="42"/>
      <c r="E19" s="5"/>
      <c r="F19" s="5"/>
      <c r="G19" s="42"/>
    </row>
    <row r="20" spans="1:7" x14ac:dyDescent="0.2">
      <c r="A20" s="8" t="s">
        <v>13</v>
      </c>
      <c r="B20" s="9"/>
      <c r="C20" s="41">
        <f>C8*0.3%</f>
        <v>0</v>
      </c>
      <c r="D20" s="42"/>
      <c r="E20" s="5"/>
      <c r="F20" s="5"/>
      <c r="G20" s="42"/>
    </row>
    <row r="21" spans="1:7" x14ac:dyDescent="0.2">
      <c r="A21" s="8" t="s">
        <v>14</v>
      </c>
      <c r="B21" s="9"/>
      <c r="C21" s="41">
        <f>A60*B14</f>
        <v>87.31</v>
      </c>
      <c r="D21" s="42"/>
      <c r="E21" s="5"/>
      <c r="F21" s="5"/>
      <c r="G21" s="42"/>
    </row>
    <row r="22" spans="1:7" x14ac:dyDescent="0.2">
      <c r="A22" s="8" t="s">
        <v>15</v>
      </c>
      <c r="B22" s="9"/>
      <c r="C22" s="9"/>
      <c r="D22" s="42">
        <f>IF((D105-C20-C21)&lt;22,D105+50,D105)</f>
        <v>150</v>
      </c>
      <c r="E22" s="5"/>
      <c r="F22" s="5"/>
      <c r="G22" s="42"/>
    </row>
    <row r="23" spans="1:7" x14ac:dyDescent="0.2">
      <c r="A23" s="8"/>
      <c r="B23" s="9"/>
      <c r="C23" s="9"/>
      <c r="D23" s="42"/>
      <c r="E23" s="5"/>
      <c r="F23" s="5"/>
      <c r="G23" s="42"/>
    </row>
    <row r="24" spans="1:7" x14ac:dyDescent="0.2">
      <c r="A24" s="8" t="s">
        <v>16</v>
      </c>
      <c r="B24" s="9"/>
      <c r="C24" s="9"/>
      <c r="D24" s="42">
        <v>50</v>
      </c>
      <c r="E24" s="5"/>
      <c r="F24" s="5"/>
      <c r="G24" s="42"/>
    </row>
    <row r="25" spans="1:7" x14ac:dyDescent="0.2">
      <c r="A25" s="9"/>
      <c r="B25" s="9"/>
      <c r="C25" s="8" t="s">
        <v>11</v>
      </c>
      <c r="D25" s="42">
        <f>D24*21%</f>
        <v>10.5</v>
      </c>
      <c r="E25" s="5"/>
      <c r="F25" s="5"/>
      <c r="G25" s="42"/>
    </row>
    <row r="26" spans="1:7" x14ac:dyDescent="0.2">
      <c r="A26" s="9"/>
      <c r="B26" s="9"/>
      <c r="C26" s="8"/>
      <c r="D26" s="42"/>
      <c r="E26" s="5"/>
      <c r="F26" s="5"/>
      <c r="G26" s="42"/>
    </row>
    <row r="27" spans="1:7" x14ac:dyDescent="0.2">
      <c r="A27" s="8" t="s">
        <v>17</v>
      </c>
      <c r="B27" s="9"/>
      <c r="C27" s="9"/>
      <c r="D27" s="46">
        <f>IF(B12=1,720,660)</f>
        <v>720</v>
      </c>
      <c r="E27" s="5"/>
      <c r="F27" s="5"/>
      <c r="G27" s="42"/>
    </row>
    <row r="28" spans="1:7" x14ac:dyDescent="0.2">
      <c r="A28" s="9"/>
      <c r="B28" s="9"/>
      <c r="C28" s="8" t="s">
        <v>11</v>
      </c>
      <c r="D28" s="42">
        <f>D27*21%</f>
        <v>151.19999999999999</v>
      </c>
      <c r="E28" s="5"/>
      <c r="F28" s="5"/>
      <c r="G28" s="42"/>
    </row>
    <row r="29" spans="1:7" x14ac:dyDescent="0.2">
      <c r="A29" s="9"/>
      <c r="B29" s="9"/>
      <c r="C29" s="8"/>
      <c r="D29" s="42"/>
      <c r="E29" s="5"/>
      <c r="F29" s="5"/>
      <c r="G29" s="42"/>
    </row>
    <row r="30" spans="1:7" x14ac:dyDescent="0.2">
      <c r="A30" s="8" t="s">
        <v>18</v>
      </c>
      <c r="B30" s="9"/>
      <c r="C30" s="8"/>
      <c r="D30" s="45">
        <v>0</v>
      </c>
      <c r="E30" s="5"/>
      <c r="F30" s="5"/>
      <c r="G30" s="42"/>
    </row>
    <row r="31" spans="1:7" x14ac:dyDescent="0.2">
      <c r="A31" s="8"/>
      <c r="B31" s="9"/>
      <c r="C31" s="8" t="s">
        <v>11</v>
      </c>
      <c r="D31" s="42">
        <f>D30*21%</f>
        <v>0</v>
      </c>
      <c r="E31" s="5"/>
      <c r="F31" s="5"/>
      <c r="G31" s="42"/>
    </row>
    <row r="32" spans="1:7" x14ac:dyDescent="0.2">
      <c r="A32" s="9"/>
      <c r="B32" s="9"/>
      <c r="C32" s="9"/>
      <c r="D32" s="42"/>
      <c r="E32" s="5"/>
      <c r="F32" s="5"/>
      <c r="G32" s="42"/>
    </row>
    <row r="33" spans="1:7" x14ac:dyDescent="0.2">
      <c r="A33" s="9"/>
      <c r="B33" s="9"/>
      <c r="C33" s="9" t="s">
        <v>19</v>
      </c>
      <c r="D33" s="43">
        <f>A76</f>
        <v>920</v>
      </c>
      <c r="E33" s="5"/>
      <c r="F33" s="5" t="s">
        <v>20</v>
      </c>
      <c r="G33" s="42">
        <f>G16</f>
        <v>0</v>
      </c>
    </row>
    <row r="34" spans="1:7" x14ac:dyDescent="0.2">
      <c r="A34" s="9"/>
      <c r="B34" s="9"/>
      <c r="C34" s="9"/>
      <c r="D34" s="9"/>
      <c r="E34" s="5"/>
      <c r="F34" s="5" t="s">
        <v>21</v>
      </c>
      <c r="G34" s="42">
        <f>D33</f>
        <v>920</v>
      </c>
    </row>
    <row r="35" spans="1:7" x14ac:dyDescent="0.2">
      <c r="A35" s="9"/>
      <c r="B35" s="9"/>
      <c r="C35" s="9"/>
      <c r="D35" s="9"/>
      <c r="E35" s="5"/>
      <c r="F35" s="5" t="s">
        <v>22</v>
      </c>
      <c r="G35" s="42">
        <f>SUM(G33+D33)</f>
        <v>920</v>
      </c>
    </row>
    <row r="36" spans="1:7" x14ac:dyDescent="0.2">
      <c r="G36" s="42"/>
    </row>
    <row r="37" spans="1:7" x14ac:dyDescent="0.2">
      <c r="F37" s="15" t="s">
        <v>23</v>
      </c>
      <c r="G37" s="42">
        <f>SUM(D25,D28,D31,G17)</f>
        <v>161.69999999999999</v>
      </c>
    </row>
    <row r="38" spans="1:7" ht="13.5" thickBot="1" x14ac:dyDescent="0.25">
      <c r="G38" s="42"/>
    </row>
    <row r="39" spans="1:7" ht="14.25" thickTop="1" thickBot="1" x14ac:dyDescent="0.25">
      <c r="F39" s="17" t="s">
        <v>24</v>
      </c>
      <c r="G39" s="44">
        <f>SUM(G35:G37)</f>
        <v>1081.7</v>
      </c>
    </row>
    <row r="40" spans="1:7" ht="13.5" thickTop="1" x14ac:dyDescent="0.2">
      <c r="A40" s="18"/>
    </row>
    <row r="42" spans="1:7" x14ac:dyDescent="0.2">
      <c r="D42" s="19" t="s">
        <v>25</v>
      </c>
    </row>
    <row r="44" spans="1:7" x14ac:dyDescent="0.2">
      <c r="D44" s="20" t="s">
        <v>39</v>
      </c>
    </row>
    <row r="46" spans="1:7" x14ac:dyDescent="0.2">
      <c r="D46" s="20" t="s">
        <v>41</v>
      </c>
    </row>
    <row r="60" spans="1:1" hidden="1" x14ac:dyDescent="0.2">
      <c r="A60" s="6">
        <f>(A66+ROUNDDOWN((C6+C7-1)/C67,0)*A67)+20</f>
        <v>87.31</v>
      </c>
    </row>
    <row r="61" spans="1:1" hidden="1" x14ac:dyDescent="0.2"/>
    <row r="62" spans="1:1" hidden="1" x14ac:dyDescent="0.2"/>
    <row r="63" spans="1:1" hidden="1" x14ac:dyDescent="0.2"/>
    <row r="64" spans="1:1" hidden="1" x14ac:dyDescent="0.2"/>
    <row r="65" spans="1:7" hidden="1" x14ac:dyDescent="0.2">
      <c r="A65" s="21" t="s">
        <v>26</v>
      </c>
      <c r="B65" s="22"/>
      <c r="C65" s="22"/>
      <c r="D65" s="22"/>
      <c r="F65" s="6" t="s">
        <v>27</v>
      </c>
    </row>
    <row r="66" spans="1:7" hidden="1" x14ac:dyDescent="0.2">
      <c r="A66" s="23">
        <v>67.31</v>
      </c>
      <c r="B66" s="23" t="s">
        <v>28</v>
      </c>
      <c r="C66" s="23">
        <v>25000</v>
      </c>
      <c r="D66" s="23"/>
    </row>
    <row r="67" spans="1:7" hidden="1" x14ac:dyDescent="0.2">
      <c r="A67" s="23">
        <v>23.56</v>
      </c>
      <c r="B67" s="23" t="s">
        <v>29</v>
      </c>
      <c r="C67" s="23">
        <v>25000</v>
      </c>
      <c r="D67" s="23" t="s">
        <v>30</v>
      </c>
    </row>
    <row r="68" spans="1:7" hidden="1" x14ac:dyDescent="0.2"/>
    <row r="69" spans="1:7" hidden="1" x14ac:dyDescent="0.2"/>
    <row r="70" spans="1:7" hidden="1" x14ac:dyDescent="0.2">
      <c r="G70" s="24">
        <f>SUM(D27,D30)</f>
        <v>720</v>
      </c>
    </row>
    <row r="71" spans="1:7" hidden="1" x14ac:dyDescent="0.2">
      <c r="A71" s="6" t="s">
        <v>31</v>
      </c>
      <c r="C71" s="6" t="s">
        <v>32</v>
      </c>
      <c r="D71" s="6" t="s">
        <v>33</v>
      </c>
    </row>
    <row r="72" spans="1:7" hidden="1" x14ac:dyDescent="0.2">
      <c r="C72" s="16">
        <f>D18</f>
        <v>0</v>
      </c>
      <c r="D72" s="6">
        <f>IF(D18=0,575,550)</f>
        <v>575</v>
      </c>
    </row>
    <row r="73" spans="1:7" hidden="1" x14ac:dyDescent="0.2"/>
    <row r="74" spans="1:7" hidden="1" x14ac:dyDescent="0.2"/>
    <row r="75" spans="1:7" hidden="1" x14ac:dyDescent="0.2"/>
    <row r="76" spans="1:7" hidden="1" x14ac:dyDescent="0.2">
      <c r="A76" s="25">
        <f>D17+D18+D22+D24+D27+D30</f>
        <v>920</v>
      </c>
    </row>
    <row r="77" spans="1:7" hidden="1" x14ac:dyDescent="0.2"/>
    <row r="78" spans="1:7" hidden="1" x14ac:dyDescent="0.2"/>
    <row r="79" spans="1:7" hidden="1" x14ac:dyDescent="0.2"/>
    <row r="80" spans="1: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spans="1:6" hidden="1" x14ac:dyDescent="0.2"/>
    <row r="98" spans="1:6" hidden="1" x14ac:dyDescent="0.2"/>
    <row r="99" spans="1:6" hidden="1" x14ac:dyDescent="0.2"/>
    <row r="100" spans="1:6" hidden="1" x14ac:dyDescent="0.2"/>
    <row r="101" spans="1:6" hidden="1" x14ac:dyDescent="0.2"/>
    <row r="102" spans="1:6" hidden="1" x14ac:dyDescent="0.2"/>
    <row r="103" spans="1:6" hidden="1" x14ac:dyDescent="0.2"/>
    <row r="104" spans="1:6" hidden="1" x14ac:dyDescent="0.2"/>
    <row r="105" spans="1:6" hidden="1" x14ac:dyDescent="0.2">
      <c r="D105" s="14">
        <f>ROUNDUP(C20+C21,-2)</f>
        <v>100</v>
      </c>
    </row>
    <row r="106" spans="1:6" hidden="1" x14ac:dyDescent="0.2">
      <c r="F106" s="26" t="s">
        <v>37</v>
      </c>
    </row>
    <row r="107" spans="1:6" hidden="1" x14ac:dyDescent="0.2">
      <c r="F107" s="26" t="s">
        <v>38</v>
      </c>
    </row>
    <row r="108" spans="1:6" hidden="1" x14ac:dyDescent="0.2"/>
    <row r="109" spans="1:6" ht="15" hidden="1" x14ac:dyDescent="0.25">
      <c r="A109" s="27" t="s">
        <v>5</v>
      </c>
      <c r="B109" s="27"/>
      <c r="C109" s="28">
        <f>C8</f>
        <v>0</v>
      </c>
      <c r="D109" s="29"/>
      <c r="E109" s="30"/>
    </row>
    <row r="110" spans="1:6" ht="15" hidden="1" x14ac:dyDescent="0.25">
      <c r="A110" s="31">
        <v>0</v>
      </c>
      <c r="B110" s="29"/>
      <c r="C110" s="31">
        <v>7500</v>
      </c>
      <c r="D110" s="32">
        <v>1.7100000000000001E-2</v>
      </c>
      <c r="E110" s="32"/>
      <c r="F110" s="31">
        <f>IF($C$10&lt;C110,$C$10*D110,C110*D110)</f>
        <v>0</v>
      </c>
    </row>
    <row r="111" spans="1:6" ht="15" hidden="1" x14ac:dyDescent="0.25">
      <c r="A111" s="31">
        <v>7500</v>
      </c>
      <c r="B111" s="29"/>
      <c r="C111" s="31">
        <v>17500</v>
      </c>
      <c r="D111" s="32">
        <v>1.3679999999999999E-2</v>
      </c>
      <c r="E111" s="32"/>
      <c r="F111" s="29" t="str">
        <f t="shared" ref="F111:F116" si="0">IF($C$10&lt;=A111," ",IF($C$10&lt;C111,($C$10-C110)*D111,(C111-A111)*D111))</f>
        <v xml:space="preserve"> </v>
      </c>
    </row>
    <row r="112" spans="1:6" ht="15" hidden="1" x14ac:dyDescent="0.25">
      <c r="A112" s="31">
        <v>17500</v>
      </c>
      <c r="B112" s="29"/>
      <c r="C112" s="31">
        <v>30000</v>
      </c>
      <c r="D112" s="32">
        <v>9.1199999999999996E-3</v>
      </c>
      <c r="E112" s="32"/>
      <c r="F112" s="29" t="str">
        <f t="shared" si="0"/>
        <v xml:space="preserve"> </v>
      </c>
    </row>
    <row r="113" spans="1:6" ht="15" hidden="1" x14ac:dyDescent="0.25">
      <c r="A113" s="31">
        <v>30000</v>
      </c>
      <c r="B113" s="29"/>
      <c r="C113" s="31">
        <v>45495</v>
      </c>
      <c r="D113" s="32">
        <v>6.8399999999999997E-3</v>
      </c>
      <c r="E113" s="32"/>
      <c r="F113" s="29" t="str">
        <f t="shared" si="0"/>
        <v xml:space="preserve"> </v>
      </c>
    </row>
    <row r="114" spans="1:6" ht="15" hidden="1" x14ac:dyDescent="0.25">
      <c r="A114" s="31">
        <v>45495</v>
      </c>
      <c r="B114" s="29"/>
      <c r="C114" s="31">
        <v>64095</v>
      </c>
      <c r="D114" s="32">
        <v>4.5599999999999998E-3</v>
      </c>
      <c r="E114" s="32"/>
      <c r="F114" s="29" t="str">
        <f t="shared" si="0"/>
        <v xml:space="preserve"> </v>
      </c>
    </row>
    <row r="115" spans="1:6" ht="15" hidden="1" x14ac:dyDescent="0.25">
      <c r="A115" s="31">
        <v>64095</v>
      </c>
      <c r="B115" s="29"/>
      <c r="C115" s="31">
        <v>250095</v>
      </c>
      <c r="D115" s="32">
        <v>2.2799999999999999E-3</v>
      </c>
      <c r="E115" s="32"/>
      <c r="F115" s="29" t="str">
        <f t="shared" si="0"/>
        <v xml:space="preserve"> </v>
      </c>
    </row>
    <row r="116" spans="1:6" ht="15" hidden="1" x14ac:dyDescent="0.25">
      <c r="A116" s="31">
        <v>250095</v>
      </c>
      <c r="B116" s="29"/>
      <c r="C116" s="31">
        <f>$C$10</f>
        <v>0</v>
      </c>
      <c r="D116" s="33">
        <v>4.5600000000000003E-4</v>
      </c>
      <c r="E116" s="32"/>
      <c r="F116" s="29" t="str">
        <f t="shared" si="0"/>
        <v xml:space="preserve"> </v>
      </c>
    </row>
    <row r="117" spans="1:6" ht="15" hidden="1" x14ac:dyDescent="0.25">
      <c r="A117" s="28">
        <v>10075000</v>
      </c>
      <c r="B117" s="28"/>
      <c r="C117" s="28">
        <f>$C$109</f>
        <v>0</v>
      </c>
      <c r="D117" s="33">
        <v>4.5600000000000003E-4</v>
      </c>
      <c r="E117" s="28" t="str">
        <f>IF($C$109&lt;=A117," E90",IF($C$109&lt;C117,($C$109-C116)*D117,(C117-A117)*D117))</f>
        <v xml:space="preserve"> E90</v>
      </c>
    </row>
    <row r="118" spans="1:6" ht="15" hidden="1" x14ac:dyDescent="0.25">
      <c r="A118" s="30"/>
      <c r="B118" s="30"/>
      <c r="C118" s="30"/>
      <c r="D118" s="30"/>
      <c r="E118" s="30"/>
    </row>
    <row r="119" spans="1:6" ht="15" hidden="1" x14ac:dyDescent="0.25">
      <c r="A119" s="34" t="s">
        <v>34</v>
      </c>
      <c r="B119" s="34"/>
      <c r="C119" s="30"/>
      <c r="D119" s="30"/>
      <c r="E119" s="35">
        <f>SUM(F110:F117)</f>
        <v>0</v>
      </c>
    </row>
    <row r="120" spans="1:6" hidden="1" x14ac:dyDescent="0.2"/>
    <row r="121" spans="1:6" ht="14.25" hidden="1" customHeight="1" x14ac:dyDescent="0.2"/>
    <row r="122" spans="1:6" hidden="1" x14ac:dyDescent="0.2"/>
  </sheetData>
  <sheetProtection algorithmName="SHA-512" hashValue="AYACRedfB6kVlSyXIfM144MvvfbZUNlKPrZRSerZEakyRe7oyOe9rvyUTkZ4qCl4mAmFAOvvlKHO39d3dvC53A==" saltValue="KnaucEtNWv7wWVpYUDcKwg==" spinCount="100000" sheet="1" objects="1" scenarios="1"/>
  <phoneticPr fontId="0" type="noConversion"/>
  <dataValidations count="1">
    <dataValidation type="list" allowBlank="1" showInputMessage="1" showErrorMessage="1" sqref="B13">
      <formula1>$F$106:$F$107</formula1>
    </dataValidation>
  </dataValidations>
  <hyperlinks>
    <hyperlink ref="D42" r:id="rId1"/>
    <hyperlink ref="D44" r:id="rId2"/>
    <hyperlink ref="D46" r:id="rId3"/>
  </hyperlinks>
  <pageMargins left="0.75" right="0.75" top="1" bottom="1" header="0.5" footer="0.5"/>
  <pageSetup paperSize="9" scale="95" orientation="landscape" horizontalDpi="300" verticalDpi="300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18</vt:i4>
      </vt:variant>
    </vt:vector>
  </HeadingPairs>
  <TitlesOfParts>
    <vt:vector size="19" baseType="lpstr">
      <vt:lpstr>KRO</vt:lpstr>
      <vt:lpstr>KRO!_1._Zegels_Minuut_Brevet</vt:lpstr>
      <vt:lpstr>KRO!_13._Allerlei_uitgaven</vt:lpstr>
      <vt:lpstr>KRO!_14.</vt:lpstr>
      <vt:lpstr>KRO!_15.</vt:lpstr>
      <vt:lpstr>KRO!_2._Registratie_Minuut_Brevet</vt:lpstr>
      <vt:lpstr>KRO!_3._Registratie_aanhangsel</vt:lpstr>
      <vt:lpstr>KRO!_4.Zegels_afschrift_grosse</vt:lpstr>
      <vt:lpstr>KRO!_5._Hypotheek__inschr._overschr._doorh.</vt:lpstr>
      <vt:lpstr>KRO!_6._Loon_pandbewaarder</vt:lpstr>
      <vt:lpstr>KRO!_7._Zegels__bord._aanh.</vt:lpstr>
      <vt:lpstr>KRO!_8._Opzoekingen</vt:lpstr>
      <vt:lpstr>KRO!Aard</vt:lpstr>
      <vt:lpstr>KRO!Afdrukbereik</vt:lpstr>
      <vt:lpstr>KRO!Datum</vt:lpstr>
      <vt:lpstr>KRO!Kantoor_van_Notaris_J._SIMONART_te_Leuven</vt:lpstr>
      <vt:lpstr>KRO!KOSTENFICHE</vt:lpstr>
      <vt:lpstr>KRO!Naam</vt:lpstr>
      <vt:lpstr>KRO!Rep.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2012-08-13T15:44:20Z</dcterms:created>
  <dcterms:modified xsi:type="dcterms:W3CDTF">2014-11-10T22:04:41Z</dcterms:modified>
</cp:coreProperties>
</file>