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PARLOTIN" sheetId="1" r:id="rId1"/>
  </sheets>
  <definedNames>
    <definedName name="_1._Zegels_Minuut_Brevet" localSheetId="0">PARLOTIN!$B$33:$H$33</definedName>
    <definedName name="_1._Zegels_Minuut_Brevet">#REF!</definedName>
    <definedName name="_10._Tweede_getuigschrift" localSheetId="0">PARLOTIN!$B$42:$H$42</definedName>
    <definedName name="_10._Tweede_getuigschrift">#REF!</definedName>
    <definedName name="_11._Kadaster_uittreksel" localSheetId="0">PARLOTIN!$B$43:$H$43</definedName>
    <definedName name="_11._Kadaster_uittreksel">#REF!</definedName>
    <definedName name="_12._Getuigen" localSheetId="0">PARLOTIN!$B$44:$H$44</definedName>
    <definedName name="_12._Getuigen">#REF!</definedName>
    <definedName name="_13._Allerlei_uitgaven" localSheetId="0">PARLOTIN!$B$45:$H$45</definedName>
    <definedName name="_13._Allerlei_uitgaven">#REF!</definedName>
    <definedName name="_14." localSheetId="0">PARLOTIN!$B$46:$H$46</definedName>
    <definedName name="_14.">#REF!</definedName>
    <definedName name="_15." localSheetId="0">PARLOTIN!$B$47:$H$47</definedName>
    <definedName name="_15.">#REF!</definedName>
    <definedName name="_2._Registratie_Minuut_Brevet" localSheetId="0">PARLOTIN!$B$34:$H$34</definedName>
    <definedName name="_2._Registratie_Minuut_Brevet">#REF!</definedName>
    <definedName name="_3._Registratie_aanhangsel" localSheetId="0">PARLOTIN!$B$35:$H$35</definedName>
    <definedName name="_3._Registratie_aanhangsel">#REF!</definedName>
    <definedName name="_4.Zegels_afschrift_grosse" localSheetId="0">PARLOTIN!$B$36:$H$36</definedName>
    <definedName name="_4.Zegels_afschrift_grosse">#REF!</definedName>
    <definedName name="_5._Hypotheek__inschr._overschr._doorh." localSheetId="0">PARLOTIN!$B$37:$H$37</definedName>
    <definedName name="_5._Hypotheek__inschr._overschr._doorh.">#REF!</definedName>
    <definedName name="_6._Loon_pandbewaarder" localSheetId="0">PARLOTIN!$B$38:$H$38</definedName>
    <definedName name="_6._Loon_pandbewaarder">#REF!</definedName>
    <definedName name="_7._Zegels__bord._aanh." localSheetId="0">PARLOTIN!$B$39:$H$39</definedName>
    <definedName name="_7._Zegels__bord._aanh.">#REF!</definedName>
    <definedName name="_8._Opzoekingen" localSheetId="0">PARLOTIN!$B$40:$H$40</definedName>
    <definedName name="_8._Opzoekingen">#REF!</definedName>
    <definedName name="_9._Hypothecair_getuigschrift" localSheetId="0">PARLOTIN!$B$41:$H$41</definedName>
    <definedName name="_9._Hypothecair_getuigschrift">#REF!</definedName>
    <definedName name="Aard" localSheetId="0">PARLOTIN!$B$3:$H$3</definedName>
    <definedName name="Aard">#REF!</definedName>
    <definedName name="_xlnm.Print_Area" localSheetId="0">PARLOTIN!$A$1:$H$55</definedName>
    <definedName name="Datum" localSheetId="0">PARLOTIN!$B$3:$H$50</definedName>
    <definedName name="Datum">#REF!</definedName>
    <definedName name="gemeentelijke_info">#REF!</definedName>
    <definedName name="Kantoor_van_Notaris_J._SIMONART_te_Leuven" localSheetId="0">PARLOTIN!#REF!</definedName>
    <definedName name="Kantoor_van_Notaris_J._SIMONART_te_Leuven">#REF!</definedName>
    <definedName name="KOSTENFICHE" localSheetId="0">PARLOTIN!$A$1:$H$50</definedName>
    <definedName name="KOSTENFICHE">#REF!</definedName>
    <definedName name="Last_Row" localSheetId="0">IF(PARLOTIN!Values_Entered,Header_Row+PARLOTIN!Number_of_Payments,Header_Row)</definedName>
    <definedName name="Last_Row">IF(Values_Entered,Header_Row+Number_of_Payments,Header_Row)</definedName>
    <definedName name="Naam" localSheetId="0">PARLOTIN!$B$4:$G$4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OFFSET(Full_Print,0,0,PARLOTIN!Last_Row)</definedName>
    <definedName name="Print_Area_Reset">OFFSET(Full_Print,0,0,Last_Row)</definedName>
    <definedName name="Rep." localSheetId="0">PARLOTIN!$G$3:$G$50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PARLOTIN!$H$33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Z_36694620_AAE4_11D2_833F_00805A158EE1_.wvu.PrintArea" localSheetId="0" hidden="1">PARLOTIN!$A$3:$H$50</definedName>
  </definedNames>
  <calcPr calcId="152511"/>
</workbook>
</file>

<file path=xl/calcChain.xml><?xml version="1.0" encoding="utf-8"?>
<calcChain xmlns="http://schemas.openxmlformats.org/spreadsheetml/2006/main">
  <c r="E77" i="1" l="1"/>
  <c r="F77" i="1"/>
  <c r="D77" i="1"/>
  <c r="F78" i="1"/>
  <c r="G78" i="1"/>
  <c r="F79" i="1"/>
  <c r="D88" i="1"/>
  <c r="D89" i="1"/>
  <c r="B109" i="1"/>
  <c r="C109" i="1"/>
  <c r="C111" i="1"/>
  <c r="D109" i="1"/>
  <c r="D111" i="1"/>
  <c r="F109" i="1"/>
  <c r="F111" i="1"/>
  <c r="G109" i="1"/>
  <c r="B111" i="1"/>
  <c r="G111" i="1"/>
  <c r="F6" i="1"/>
  <c r="G96" i="1"/>
  <c r="D14" i="1"/>
  <c r="D15" i="1"/>
  <c r="D17" i="1"/>
  <c r="D29" i="1"/>
  <c r="D18" i="1"/>
  <c r="D20" i="1"/>
  <c r="D21" i="1"/>
  <c r="D23" i="1"/>
  <c r="D24" i="1"/>
  <c r="D26" i="1"/>
  <c r="D27" i="1"/>
  <c r="H29" i="1"/>
  <c r="D36" i="1"/>
  <c r="D45" i="1"/>
  <c r="G77" i="1"/>
  <c r="H77" i="1"/>
  <c r="D34" i="1"/>
  <c r="G97" i="1"/>
  <c r="D49" i="1"/>
  <c r="H50" i="1"/>
  <c r="D30" i="1"/>
  <c r="F24" i="1"/>
  <c r="G95" i="1"/>
  <c r="C101" i="1"/>
  <c r="G101" i="1"/>
  <c r="F18" i="1"/>
  <c r="G100" i="1"/>
  <c r="F21" i="1"/>
  <c r="G98" i="1"/>
  <c r="G99" i="1"/>
  <c r="F15" i="1"/>
  <c r="F27" i="1"/>
  <c r="F29" i="1"/>
  <c r="G103" i="1"/>
  <c r="G88" i="1"/>
  <c r="G89" i="1"/>
  <c r="H33" i="1"/>
  <c r="H34" i="1"/>
  <c r="H53" i="1"/>
  <c r="H49" i="1"/>
  <c r="H51" i="1"/>
  <c r="H55" i="1"/>
</calcChain>
</file>

<file path=xl/comments1.xml><?xml version="1.0" encoding="utf-8"?>
<comments xmlns="http://schemas.openxmlformats.org/spreadsheetml/2006/main">
  <authors>
    <author>Jo Hermans</author>
    <author>admin</author>
    <author>licentie</author>
  </authors>
  <commentList>
    <comment ref="B13" authorId="0" shapeId="0">
      <text>
        <r>
          <rPr>
            <sz val="10"/>
            <color indexed="81"/>
            <rFont val="Tahoma"/>
            <family val="2"/>
          </rPr>
          <t xml:space="preserve">Le nom du client
</t>
        </r>
      </text>
    </comment>
    <comment ref="H13" authorId="1" shapeId="0">
      <text>
        <r>
          <rPr>
            <sz val="9"/>
            <color indexed="81"/>
            <rFont val="Tahoma"/>
            <family val="2"/>
          </rPr>
          <t xml:space="preserve">
Pour USUFRUIT - Voir page USUF 
</t>
        </r>
        <r>
          <rPr>
            <i/>
            <u/>
            <sz val="9"/>
            <color indexed="81"/>
            <rFont val="Tahoma"/>
            <family val="2"/>
          </rPr>
          <t>OU</t>
        </r>
        <r>
          <rPr>
            <i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Art. 47 Code Dr. Enr.: valeur locative annuelle fois coefficient
18 // 20 ans ou moins
17 // plus de 20 ans sans dépasser 30 ans
16 // plus de 30 ans sans dépasser 40 ans
14 // plus de 40 ans sans dépasser 50 ans
13 // plus de 50 ans sans dépasser 55 ans
11 // plus de 55 ans sans dépasser 60 ans
9,5 // plus de 60 ans sans dépasser 65 ans
8 // plus de 65 ans sans dépasser 70 ans
6 // plus de 70 ans sans dépasser 75 ans
4 // plus de 75 ans sans dépasser 80 ans
2 // plus de 80 ans
</t>
        </r>
      </text>
    </comment>
    <comment ref="D35" authorId="2" shapeId="0">
      <text>
        <r>
          <rPr>
            <sz val="10"/>
            <color indexed="81"/>
            <rFont val="Tahoma"/>
            <family val="2"/>
          </rPr>
          <t>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<sst xmlns="http://schemas.openxmlformats.org/spreadsheetml/2006/main" count="79" uniqueCount="60">
  <si>
    <t>PARTAGE EN LOTS</t>
  </si>
  <si>
    <t>(droits inégaux)</t>
  </si>
  <si>
    <t>Dossier</t>
  </si>
  <si>
    <t>Valeur des biens en Wallonie - Bruxelles?</t>
  </si>
  <si>
    <t>Base honoraires</t>
  </si>
  <si>
    <t>Valeur des biens en Flandres?</t>
  </si>
  <si>
    <t>L'indivision se termine?</t>
  </si>
  <si>
    <t>Oui</t>
  </si>
  <si>
    <t>Avant DCM ou après divorce ou cohab. légale?</t>
  </si>
  <si>
    <t>Non</t>
  </si>
  <si>
    <t>Nombre d'enfants donnant droit à allocations?</t>
  </si>
  <si>
    <t>Client 1</t>
  </si>
  <si>
    <t>Pourcentages</t>
  </si>
  <si>
    <t>Globalement</t>
  </si>
  <si>
    <t>droits réels (%)</t>
  </si>
  <si>
    <t>Valeur des biens repris sis en WalloBrux 1?</t>
  </si>
  <si>
    <t>Valeur des biens repris sis en Flandres 1?</t>
  </si>
  <si>
    <t>Client 2</t>
  </si>
  <si>
    <t>Valeur des biens repris sis en WalloBrux 2?</t>
  </si>
  <si>
    <t>Valeur des biens repris sis en Flandres 2?</t>
  </si>
  <si>
    <t>Client 3</t>
  </si>
  <si>
    <t>Valeur des biens repris sis en WalloBrux 3?</t>
  </si>
  <si>
    <t>Valeur des biens repris sis en Flandres 3?</t>
  </si>
  <si>
    <t>Client 4</t>
  </si>
  <si>
    <t>Valeur des biens repris sis en WalloBrux 4?</t>
  </si>
  <si>
    <t>Valeur des biens repris sis en Flandres 4?</t>
  </si>
  <si>
    <t>Client 5</t>
  </si>
  <si>
    <t>Valeur des biens repris sis en WalloBrux 5?</t>
  </si>
  <si>
    <t>Valeur des biens repris sis en Flandres 5?</t>
  </si>
  <si>
    <t>Total:</t>
  </si>
  <si>
    <t>Honoraire</t>
  </si>
  <si>
    <t>Droits d'enregistrement</t>
  </si>
  <si>
    <t>(TVA)</t>
  </si>
  <si>
    <t>Droits d'enregistrements des annexes</t>
  </si>
  <si>
    <t>Provision pour transcription hypothécaire (rôles)</t>
  </si>
  <si>
    <t>Droits d'écriture</t>
  </si>
  <si>
    <t>Frais de dossier</t>
  </si>
  <si>
    <t>Renseignements urbanistiques</t>
  </si>
  <si>
    <t>Total</t>
  </si>
  <si>
    <t>Total frais</t>
  </si>
  <si>
    <t>Ensemble</t>
  </si>
  <si>
    <t>plus TVA</t>
  </si>
  <si>
    <t>Répartition des frais sur base des droits ou des parts reprises</t>
  </si>
  <si>
    <t>parts reprises</t>
  </si>
  <si>
    <t>Décomptes</t>
  </si>
  <si>
    <t>Prijs</t>
  </si>
  <si>
    <t>Basisbedrag</t>
  </si>
  <si>
    <t>Registratie</t>
  </si>
  <si>
    <t>Loon</t>
  </si>
  <si>
    <t>droits</t>
  </si>
  <si>
    <t>Bedrag</t>
  </si>
  <si>
    <t>Tarief H</t>
  </si>
  <si>
    <t>Ereloon</t>
  </si>
  <si>
    <t>Totaal Ereloon</t>
  </si>
  <si>
    <t>Afrekening cliënt 1</t>
  </si>
  <si>
    <t>Afrekening cliënt 2</t>
  </si>
  <si>
    <t>Afrekening cliënt 3</t>
  </si>
  <si>
    <t>Afrekening cliënt 4</t>
  </si>
  <si>
    <t>Afrekening cliënt 5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</si>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</sst>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#,##0.00\ [$EUR];[Red]\-#,##0.00\ [$EUR]"/>
    <numFmt numFmtId="168" formatCode="#,##0.00\ [$EUR]"/>
    <numFmt numFmtId="169" formatCode="_-* #,##0.00\ [$EUR]_-;\-* #,##0.00\ [$EUR]_-;_-* &quot;-&quot;??\ [$EUR]_-;_-@_-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9"/>
      <color indexed="81"/>
      <name val="Tahoma"/>
      <family val="2"/>
    </font>
    <font>
      <i/>
      <u/>
      <sz val="9"/>
      <color indexed="81"/>
      <name val="Tahoma"/>
      <family val="2"/>
    </font>
    <font>
      <i/>
      <sz val="9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1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2" fontId="13" fillId="0" borderId="0">
      <protection locked="0"/>
    </xf>
    <xf numFmtId="173" fontId="1" fillId="0" borderId="0" applyFont="0" applyFill="0" applyBorder="0" applyAlignment="0" applyProtection="0"/>
    <xf numFmtId="174" fontId="13" fillId="0" borderId="0">
      <protection locked="0"/>
    </xf>
    <xf numFmtId="175" fontId="1" fillId="0" borderId="0" applyFont="0" applyFill="0" applyBorder="0" applyAlignment="0" applyProtection="0"/>
    <xf numFmtId="176" fontId="13" fillId="0" borderId="0">
      <protection locked="0"/>
    </xf>
    <xf numFmtId="177" fontId="13" fillId="0" borderId="0">
      <protection locked="0"/>
    </xf>
    <xf numFmtId="178" fontId="14" fillId="0" borderId="0">
      <protection locked="0"/>
    </xf>
    <xf numFmtId="178" fontId="14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179" fontId="13" fillId="0" borderId="0">
      <protection locked="0"/>
    </xf>
    <xf numFmtId="0" fontId="3" fillId="0" borderId="0"/>
    <xf numFmtId="0" fontId="18" fillId="0" borderId="0"/>
    <xf numFmtId="0" fontId="1" fillId="0" borderId="0"/>
    <xf numFmtId="0" fontId="18" fillId="0" borderId="0"/>
    <xf numFmtId="0" fontId="3" fillId="0" borderId="0"/>
    <xf numFmtId="178" fontId="13" fillId="0" borderId="1">
      <protection locked="0"/>
    </xf>
    <xf numFmtId="0" fontId="19" fillId="0" borderId="8" applyNumberFormat="0" applyFill="0" applyAlignment="0" applyProtection="0"/>
  </cellStyleXfs>
  <cellXfs count="92">
    <xf numFmtId="0" fontId="0" fillId="0" borderId="0" xfId="0"/>
    <xf numFmtId="0" fontId="4" fillId="2" borderId="2" xfId="0" applyFont="1" applyFill="1" applyBorder="1" applyAlignment="1" applyProtection="1">
      <alignment horizontal="center"/>
      <protection hidden="1"/>
    </xf>
    <xf numFmtId="165" fontId="1" fillId="3" borderId="0" xfId="0" applyNumberFormat="1" applyFont="1" applyFill="1" applyBorder="1" applyAlignment="1" applyProtection="1">
      <alignment horizontal="center"/>
      <protection locked="0" hidden="1"/>
    </xf>
    <xf numFmtId="10" fontId="0" fillId="2" borderId="0" xfId="0" applyNumberFormat="1" applyFill="1" applyBorder="1" applyProtection="1">
      <protection hidden="1"/>
    </xf>
    <xf numFmtId="166" fontId="1" fillId="4" borderId="0" xfId="0" applyNumberFormat="1" applyFont="1" applyFill="1" applyBorder="1" applyAlignment="1" applyProtection="1">
      <protection hidden="1"/>
    </xf>
    <xf numFmtId="10" fontId="0" fillId="4" borderId="0" xfId="0" applyNumberFormat="1" applyFill="1" applyBorder="1" applyAlignment="1" applyProtection="1">
      <protection hidden="1"/>
    </xf>
    <xf numFmtId="0" fontId="2" fillId="5" borderId="3" xfId="0" applyFont="1" applyFill="1" applyBorder="1" applyAlignment="1" applyProtection="1">
      <alignment horizontal="left"/>
      <protection hidden="1"/>
    </xf>
    <xf numFmtId="0" fontId="0" fillId="5" borderId="3" xfId="0" applyNumberFormat="1" applyFill="1" applyBorder="1" applyAlignment="1" applyProtection="1">
      <protection hidden="1"/>
    </xf>
    <xf numFmtId="166" fontId="0" fillId="5" borderId="3" xfId="0" applyNumberFormat="1" applyFill="1" applyBorder="1" applyAlignment="1" applyProtection="1">
      <protection hidden="1"/>
    </xf>
    <xf numFmtId="0" fontId="0" fillId="5" borderId="0" xfId="0" applyFill="1" applyProtection="1">
      <protection hidden="1"/>
    </xf>
    <xf numFmtId="0" fontId="2" fillId="5" borderId="0" xfId="0" applyFont="1" applyFill="1" applyBorder="1" applyAlignment="1" applyProtection="1">
      <alignment horizontal="left"/>
      <protection hidden="1"/>
    </xf>
    <xf numFmtId="166" fontId="0" fillId="5" borderId="0" xfId="0" applyNumberFormat="1" applyFill="1" applyBorder="1" applyAlignment="1" applyProtection="1"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1" fillId="5" borderId="0" xfId="0" applyFont="1" applyFill="1" applyBorder="1" applyAlignment="1" applyProtection="1">
      <alignment horizontal="left"/>
      <protection hidden="1"/>
    </xf>
    <xf numFmtId="167" fontId="0" fillId="5" borderId="0" xfId="0" applyNumberFormat="1" applyFill="1" applyBorder="1" applyProtection="1">
      <protection hidden="1"/>
    </xf>
    <xf numFmtId="0" fontId="4" fillId="5" borderId="2" xfId="0" applyFont="1" applyFill="1" applyBorder="1" applyAlignment="1" applyProtection="1">
      <alignment horizontal="center"/>
      <protection hidden="1"/>
    </xf>
    <xf numFmtId="166" fontId="5" fillId="5" borderId="2" xfId="0" applyNumberFormat="1" applyFont="1" applyFill="1" applyBorder="1" applyAlignment="1" applyProtection="1">
      <alignment horizontal="center"/>
      <protection hidden="1"/>
    </xf>
    <xf numFmtId="166" fontId="0" fillId="5" borderId="2" xfId="0" applyNumberFormat="1" applyFill="1" applyBorder="1" applyAlignment="1" applyProtection="1">
      <protection hidden="1"/>
    </xf>
    <xf numFmtId="10" fontId="1" fillId="5" borderId="0" xfId="0" applyNumberFormat="1" applyFont="1" applyFill="1" applyBorder="1" applyAlignment="1" applyProtection="1">
      <alignment horizontal="center"/>
      <protection hidden="1"/>
    </xf>
    <xf numFmtId="10" fontId="0" fillId="5" borderId="0" xfId="0" applyNumberFormat="1" applyFill="1" applyBorder="1" applyAlignment="1" applyProtection="1">
      <protection hidden="1"/>
    </xf>
    <xf numFmtId="10" fontId="0" fillId="5" borderId="0" xfId="0" applyNumberFormat="1" applyFill="1" applyProtection="1">
      <protection hidden="1"/>
    </xf>
    <xf numFmtId="10" fontId="0" fillId="5" borderId="0" xfId="0" applyNumberFormat="1" applyFill="1" applyBorder="1" applyProtection="1">
      <protection hidden="1"/>
    </xf>
    <xf numFmtId="166" fontId="1" fillId="5" borderId="0" xfId="0" applyNumberFormat="1" applyFont="1" applyFill="1" applyBorder="1" applyAlignment="1" applyProtection="1">
      <protection hidden="1"/>
    </xf>
    <xf numFmtId="168" fontId="0" fillId="5" borderId="0" xfId="0" applyNumberFormat="1" applyFill="1" applyBorder="1" applyAlignment="1" applyProtection="1">
      <alignment horizontal="right"/>
      <protection hidden="1"/>
    </xf>
    <xf numFmtId="164" fontId="0" fillId="5" borderId="0" xfId="0" applyNumberFormat="1" applyFill="1" applyBorder="1" applyAlignment="1" applyProtection="1">
      <alignment horizontal="right"/>
      <protection hidden="1"/>
    </xf>
    <xf numFmtId="167" fontId="0" fillId="5" borderId="0" xfId="0" applyNumberFormat="1" applyFill="1" applyBorder="1" applyAlignment="1" applyProtection="1">
      <alignment horizontal="right"/>
      <protection hidden="1"/>
    </xf>
    <xf numFmtId="164" fontId="0" fillId="5" borderId="0" xfId="0" applyNumberFormat="1" applyFill="1" applyBorder="1" applyAlignment="1" applyProtection="1">
      <protection hidden="1"/>
    </xf>
    <xf numFmtId="169" fontId="0" fillId="5" borderId="0" xfId="0" applyNumberFormat="1" applyFill="1" applyBorder="1" applyAlignment="1" applyProtection="1">
      <alignment horizontal="left"/>
      <protection hidden="1"/>
    </xf>
    <xf numFmtId="166" fontId="0" fillId="5" borderId="0" xfId="0" applyNumberFormat="1" applyFill="1" applyBorder="1" applyAlignment="1" applyProtection="1">
      <alignment horizontal="left"/>
      <protection hidden="1"/>
    </xf>
    <xf numFmtId="164" fontId="0" fillId="5" borderId="0" xfId="0" applyNumberFormat="1" applyFill="1" applyProtection="1">
      <protection hidden="1"/>
    </xf>
    <xf numFmtId="3" fontId="1" fillId="5" borderId="0" xfId="0" applyNumberFormat="1" applyFont="1" applyFill="1" applyProtection="1">
      <protection hidden="1"/>
    </xf>
    <xf numFmtId="3" fontId="6" fillId="5" borderId="0" xfId="9" applyNumberFormat="1" applyFill="1" applyAlignment="1" applyProtection="1">
      <alignment horizontal="left"/>
      <protection hidden="1"/>
    </xf>
    <xf numFmtId="3" fontId="6" fillId="5" borderId="0" xfId="9" applyNumberFormat="1" applyFill="1" applyAlignment="1" applyProtection="1">
      <protection hidden="1"/>
    </xf>
    <xf numFmtId="3" fontId="1" fillId="5" borderId="0" xfId="9" applyNumberFormat="1" applyFont="1" applyFill="1" applyAlignment="1" applyProtection="1">
      <protection hidden="1"/>
    </xf>
    <xf numFmtId="3" fontId="1" fillId="5" borderId="0" xfId="0" quotePrefix="1" applyNumberFormat="1" applyFont="1" applyFill="1" applyAlignment="1" applyProtection="1">
      <alignment horizontal="left"/>
      <protection hidden="1"/>
    </xf>
    <xf numFmtId="3" fontId="1" fillId="5" borderId="0" xfId="0" applyNumberFormat="1" applyFont="1" applyFill="1" applyBorder="1" applyProtection="1">
      <protection hidden="1"/>
    </xf>
    <xf numFmtId="0" fontId="0" fillId="5" borderId="0" xfId="0" applyFill="1" applyBorder="1" applyProtection="1">
      <protection hidden="1"/>
    </xf>
    <xf numFmtId="170" fontId="0" fillId="5" borderId="0" xfId="0" applyNumberFormat="1" applyFill="1" applyProtection="1">
      <protection hidden="1"/>
    </xf>
    <xf numFmtId="170" fontId="7" fillId="5" borderId="4" xfId="0" applyNumberFormat="1" applyFont="1" applyFill="1" applyBorder="1" applyAlignment="1" applyProtection="1">
      <alignment horizontal="center"/>
      <protection hidden="1"/>
    </xf>
    <xf numFmtId="0" fontId="7" fillId="5" borderId="4" xfId="0" applyFont="1" applyFill="1" applyBorder="1" applyAlignment="1" applyProtection="1">
      <alignment horizontal="center"/>
      <protection hidden="1"/>
    </xf>
    <xf numFmtId="0" fontId="7" fillId="5" borderId="5" xfId="0" applyFont="1" applyFill="1" applyBorder="1" applyAlignment="1" applyProtection="1">
      <alignment horizontal="center"/>
      <protection hidden="1"/>
    </xf>
    <xf numFmtId="170" fontId="8" fillId="5" borderId="4" xfId="0" applyNumberFormat="1" applyFont="1" applyFill="1" applyBorder="1" applyProtection="1">
      <protection hidden="1"/>
    </xf>
    <xf numFmtId="171" fontId="8" fillId="5" borderId="4" xfId="0" applyNumberFormat="1" applyFont="1" applyFill="1" applyBorder="1" applyProtection="1">
      <protection hidden="1"/>
    </xf>
    <xf numFmtId="171" fontId="8" fillId="5" borderId="5" xfId="0" applyNumberFormat="1" applyFont="1" applyFill="1" applyBorder="1" applyProtection="1">
      <protection hidden="1"/>
    </xf>
    <xf numFmtId="0" fontId="8" fillId="5" borderId="6" xfId="0" applyFont="1" applyFill="1" applyBorder="1" applyProtection="1">
      <protection hidden="1"/>
    </xf>
    <xf numFmtId="0" fontId="8" fillId="5" borderId="0" xfId="0" applyFont="1" applyFill="1" applyBorder="1" applyProtection="1">
      <protection hidden="1"/>
    </xf>
    <xf numFmtId="0" fontId="9" fillId="5" borderId="7" xfId="0" applyFont="1" applyFill="1" applyBorder="1" applyProtection="1">
      <protection hidden="1"/>
    </xf>
    <xf numFmtId="0" fontId="9" fillId="5" borderId="0" xfId="0" applyFont="1" applyFill="1" applyBorder="1" applyProtection="1">
      <protection hidden="1"/>
    </xf>
    <xf numFmtId="0" fontId="8" fillId="5" borderId="0" xfId="0" applyFont="1" applyFill="1" applyProtection="1">
      <protection hidden="1"/>
    </xf>
    <xf numFmtId="170" fontId="7" fillId="5" borderId="0" xfId="0" applyNumberFormat="1" applyFont="1" applyFill="1" applyBorder="1" applyAlignment="1" applyProtection="1">
      <alignment horizontal="center"/>
      <protection hidden="1"/>
    </xf>
    <xf numFmtId="0" fontId="8" fillId="5" borderId="7" xfId="0" applyFont="1" applyFill="1" applyBorder="1" applyProtection="1">
      <protection hidden="1"/>
    </xf>
    <xf numFmtId="170" fontId="7" fillId="5" borderId="4" xfId="0" applyNumberFormat="1" applyFont="1" applyFill="1" applyBorder="1" applyProtection="1">
      <protection hidden="1"/>
    </xf>
    <xf numFmtId="0" fontId="0" fillId="3" borderId="0" xfId="0" applyFill="1" applyBorder="1" applyAlignment="1" applyProtection="1">
      <alignment horizontal="left"/>
      <protection locked="0" hidden="1"/>
    </xf>
    <xf numFmtId="165" fontId="0" fillId="6" borderId="0" xfId="0" applyNumberFormat="1" applyFill="1" applyBorder="1" applyAlignment="1" applyProtection="1">
      <protection hidden="1"/>
    </xf>
    <xf numFmtId="0" fontId="1" fillId="7" borderId="2" xfId="0" applyFont="1" applyFill="1" applyBorder="1" applyAlignment="1" applyProtection="1">
      <alignment horizontal="left"/>
      <protection hidden="1"/>
    </xf>
    <xf numFmtId="0" fontId="0" fillId="6" borderId="2" xfId="0" applyFill="1" applyBorder="1" applyAlignment="1" applyProtection="1">
      <alignment horizontal="left"/>
      <protection locked="0" hidden="1"/>
    </xf>
    <xf numFmtId="0" fontId="0" fillId="6" borderId="2" xfId="0" applyFill="1" applyBorder="1" applyAlignment="1" applyProtection="1">
      <alignment horizontal="left"/>
      <protection hidden="1"/>
    </xf>
    <xf numFmtId="10" fontId="0" fillId="6" borderId="0" xfId="0" applyNumberFormat="1" applyFill="1" applyBorder="1" applyAlignment="1" applyProtection="1">
      <protection hidden="1"/>
    </xf>
    <xf numFmtId="165" fontId="1" fillId="4" borderId="0" xfId="0" applyNumberFormat="1" applyFont="1" applyFill="1" applyBorder="1" applyAlignment="1" applyProtection="1">
      <alignment horizontal="center"/>
      <protection locked="0" hidden="1"/>
    </xf>
    <xf numFmtId="10" fontId="1" fillId="4" borderId="0" xfId="0" applyNumberFormat="1" applyFont="1" applyFill="1" applyBorder="1" applyAlignment="1" applyProtection="1">
      <alignment horizontal="center"/>
      <protection hidden="1"/>
    </xf>
    <xf numFmtId="166" fontId="1" fillId="3" borderId="0" xfId="0" applyNumberFormat="1" applyFont="1" applyFill="1" applyBorder="1" applyAlignment="1" applyProtection="1">
      <protection hidden="1"/>
    </xf>
    <xf numFmtId="10" fontId="0" fillId="3" borderId="0" xfId="0" applyNumberFormat="1" applyFill="1" applyBorder="1" applyAlignment="1" applyProtection="1">
      <protection hidden="1"/>
    </xf>
    <xf numFmtId="166" fontId="1" fillId="6" borderId="0" xfId="0" applyNumberFormat="1" applyFont="1" applyFill="1" applyBorder="1" applyAlignment="1" applyProtection="1">
      <protection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alignment horizontal="right"/>
      <protection locked="0" hidden="1"/>
    </xf>
    <xf numFmtId="0" fontId="0" fillId="3" borderId="0" xfId="0" applyFill="1" applyBorder="1" applyAlignment="1" applyProtection="1">
      <alignment horizontal="center"/>
      <protection locked="0" hidden="1"/>
    </xf>
    <xf numFmtId="164" fontId="1" fillId="3" borderId="0" xfId="0" applyNumberFormat="1" applyFont="1" applyFill="1" applyBorder="1" applyAlignment="1" applyProtection="1">
      <alignment horizontal="right"/>
      <protection locked="0" hidden="1"/>
    </xf>
    <xf numFmtId="164" fontId="0" fillId="8" borderId="0" xfId="0" applyNumberFormat="1" applyFill="1" applyBorder="1" applyAlignment="1" applyProtection="1">
      <alignment horizontal="right"/>
      <protection hidden="1"/>
    </xf>
    <xf numFmtId="164" fontId="0" fillId="8" borderId="0" xfId="0" applyNumberFormat="1" applyFill="1" applyBorder="1" applyAlignment="1" applyProtection="1">
      <protection hidden="1"/>
    </xf>
    <xf numFmtId="164" fontId="0" fillId="4" borderId="0" xfId="0" applyNumberFormat="1" applyFill="1" applyProtection="1">
      <protection hidden="1"/>
    </xf>
    <xf numFmtId="164" fontId="2" fillId="9" borderId="0" xfId="0" applyNumberFormat="1" applyFont="1" applyFill="1" applyProtection="1">
      <protection hidden="1"/>
    </xf>
    <xf numFmtId="166" fontId="2" fillId="5" borderId="0" xfId="0" applyNumberFormat="1" applyFont="1" applyFill="1" applyBorder="1" applyAlignment="1" applyProtection="1">
      <protection hidden="1"/>
    </xf>
    <xf numFmtId="0" fontId="0" fillId="3" borderId="0" xfId="0" applyFill="1" applyProtection="1">
      <protection locked="0" hidden="1"/>
    </xf>
    <xf numFmtId="0" fontId="1" fillId="6" borderId="2" xfId="0" applyNumberFormat="1" applyFont="1" applyFill="1" applyBorder="1" applyAlignment="1" applyProtection="1">
      <alignment horizontal="left"/>
      <protection locked="0" hidden="1"/>
    </xf>
    <xf numFmtId="10" fontId="1" fillId="3" borderId="0" xfId="0" applyNumberFormat="1" applyFont="1" applyFill="1" applyBorder="1" applyAlignment="1" applyProtection="1">
      <alignment horizontal="center"/>
      <protection hidden="1"/>
    </xf>
    <xf numFmtId="10" fontId="0" fillId="2" borderId="0" xfId="0" applyNumberFormat="1" applyFill="1" applyBorder="1" applyAlignment="1" applyProtection="1">
      <protection locked="0" hidden="1"/>
    </xf>
    <xf numFmtId="10" fontId="0" fillId="2" borderId="0" xfId="0" applyNumberFormat="1" applyFill="1" applyProtection="1">
      <protection locked="0" hidden="1"/>
    </xf>
    <xf numFmtId="167" fontId="0" fillId="5" borderId="0" xfId="0" applyNumberFormat="1" applyFill="1" applyBorder="1" applyAlignment="1" applyProtection="1">
      <protection hidden="1"/>
    </xf>
    <xf numFmtId="169" fontId="1" fillId="5" borderId="0" xfId="0" applyNumberFormat="1" applyFont="1" applyFill="1" applyBorder="1" applyAlignment="1" applyProtection="1">
      <alignment horizontal="left"/>
      <protection hidden="1"/>
    </xf>
    <xf numFmtId="0" fontId="2" fillId="10" borderId="3" xfId="0" applyFont="1" applyFill="1" applyBorder="1" applyAlignment="1" applyProtection="1">
      <alignment horizontal="left"/>
      <protection hidden="1"/>
    </xf>
    <xf numFmtId="0" fontId="2" fillId="10" borderId="0" xfId="0" applyFont="1" applyFill="1" applyBorder="1" applyAlignment="1" applyProtection="1">
      <alignment horizontal="left"/>
      <protection hidden="1"/>
    </xf>
    <xf numFmtId="3" fontId="1" fillId="3" borderId="0" xfId="0" applyNumberFormat="1" applyFont="1" applyFill="1" applyProtection="1">
      <protection hidden="1"/>
    </xf>
    <xf numFmtId="0" fontId="6" fillId="3" borderId="0" xfId="9" applyFill="1" applyAlignment="1" applyProtection="1">
      <protection hidden="1"/>
    </xf>
    <xf numFmtId="3" fontId="6" fillId="3" borderId="0" xfId="9" applyNumberFormat="1" applyFill="1" applyAlignment="1" applyProtection="1">
      <alignment horizontal="left"/>
      <protection hidden="1"/>
    </xf>
    <xf numFmtId="0" fontId="6" fillId="11" borderId="0" xfId="9" applyFill="1" applyAlignment="1" applyProtection="1">
      <protection hidden="1"/>
    </xf>
    <xf numFmtId="164" fontId="1" fillId="4" borderId="0" xfId="0" applyNumberFormat="1" applyFont="1" applyFill="1" applyBorder="1" applyAlignment="1" applyProtection="1">
      <alignment horizontal="right"/>
      <protection locked="0" hidden="1"/>
    </xf>
    <xf numFmtId="0" fontId="16" fillId="12" borderId="0" xfId="15" applyFont="1" applyFill="1" applyAlignment="1" applyProtection="1">
      <alignment horizontal="center"/>
      <protection locked="0" hidden="1"/>
    </xf>
    <xf numFmtId="0" fontId="16" fillId="11" borderId="0" xfId="15" applyFont="1" applyFill="1" applyAlignment="1" applyProtection="1">
      <alignment horizontal="center"/>
      <protection locked="0" hidden="1"/>
    </xf>
    <xf numFmtId="0" fontId="17" fillId="8" borderId="0" xfId="0" applyFont="1" applyFill="1" applyBorder="1" applyAlignment="1" applyProtection="1">
      <alignment horizontal="center"/>
      <protection locked="0" hidden="1"/>
    </xf>
    <xf numFmtId="164" fontId="0" fillId="10" borderId="0" xfId="0" applyNumberFormat="1" applyFill="1" applyBorder="1" applyAlignment="1" applyProtection="1">
      <alignment horizontal="right"/>
      <protection hidden="1"/>
    </xf>
    <xf numFmtId="164" fontId="0" fillId="13" borderId="0" xfId="0" applyNumberFormat="1" applyFill="1" applyBorder="1" applyAlignment="1" applyProtection="1">
      <alignment horizontal="right"/>
      <protection hidden="1"/>
    </xf>
    <xf numFmtId="0" fontId="0" fillId="6" borderId="2" xfId="0" applyNumberFormat="1" applyFont="1" applyFill="1" applyBorder="1" applyAlignment="1" applyProtection="1">
      <alignment horizontal="left"/>
      <protection locked="0"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Standaard_NV kapitaalverhoging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PARLOTINDEC2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PARLOTINDEC1.xlsx" TargetMode="External"/><Relationship Id="rId1" Type="http://schemas.openxmlformats.org/officeDocument/2006/relationships/hyperlink" Target="livret.xlsx" TargetMode="External"/><Relationship Id="rId6" Type="http://schemas.openxmlformats.org/officeDocument/2006/relationships/hyperlink" Target="PARLOTINDEC5.xlsx" TargetMode="External"/><Relationship Id="rId5" Type="http://schemas.openxmlformats.org/officeDocument/2006/relationships/hyperlink" Target="PARLOTINDEC4.xlsx" TargetMode="External"/><Relationship Id="rId4" Type="http://schemas.openxmlformats.org/officeDocument/2006/relationships/hyperlink" Target="PARLOTINDEC3.xlsx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21"/>
  <sheetViews>
    <sheetView tabSelected="1" zoomScaleNormal="100" workbookViewId="0">
      <selection activeCell="B4" sqref="B4"/>
    </sheetView>
  </sheetViews>
  <sheetFormatPr defaultRowHeight="12.75" x14ac:dyDescent="0.2"/>
  <cols>
    <col min="1" max="1" width="40.42578125" style="9" customWidth="1"/>
    <col min="2" max="2" width="15.140625" style="9" customWidth="1"/>
    <col min="3" max="3" width="11.7109375" style="9" customWidth="1"/>
    <col min="4" max="4" width="14.42578125" style="9" customWidth="1"/>
    <col min="5" max="5" width="8.28515625" style="9" customWidth="1"/>
    <col min="6" max="6" width="17.7109375" style="9" customWidth="1"/>
    <col min="7" max="7" width="9.140625" style="9" customWidth="1"/>
    <col min="8" max="8" width="15.85546875" style="9" customWidth="1"/>
    <col min="9" max="16384" width="9.140625" style="9"/>
  </cols>
  <sheetData>
    <row r="1" spans="1:8" ht="13.5" thickTop="1" x14ac:dyDescent="0.2">
      <c r="A1" s="79" t="s">
        <v>0</v>
      </c>
      <c r="B1" s="6"/>
      <c r="C1" s="6"/>
      <c r="D1" s="6"/>
      <c r="E1" s="6"/>
      <c r="F1" s="7"/>
      <c r="G1" s="8"/>
      <c r="H1" s="8"/>
    </row>
    <row r="2" spans="1:8" x14ac:dyDescent="0.2">
      <c r="A2" s="80" t="s">
        <v>1</v>
      </c>
      <c r="B2" s="10"/>
      <c r="C2" s="10"/>
      <c r="D2" s="10"/>
      <c r="E2" s="10"/>
      <c r="F2" s="11"/>
      <c r="G2" s="11"/>
      <c r="H2" s="11"/>
    </row>
    <row r="3" spans="1:8" x14ac:dyDescent="0.2">
      <c r="A3" s="12"/>
      <c r="B3" s="13"/>
      <c r="C3" s="12"/>
      <c r="D3" s="12"/>
      <c r="E3" s="12"/>
      <c r="F3" s="11"/>
      <c r="G3" s="11"/>
      <c r="H3" s="77"/>
    </row>
    <row r="4" spans="1:8" x14ac:dyDescent="0.2">
      <c r="A4" s="13" t="s">
        <v>2</v>
      </c>
      <c r="B4" s="52">
        <v>0</v>
      </c>
      <c r="C4" s="12"/>
      <c r="D4" s="12"/>
      <c r="E4" s="12"/>
      <c r="F4" s="11"/>
      <c r="G4" s="11"/>
      <c r="H4" s="14"/>
    </row>
    <row r="5" spans="1:8" x14ac:dyDescent="0.2">
      <c r="C5" s="12"/>
      <c r="D5" s="12"/>
      <c r="E5" s="12"/>
      <c r="F5" s="11"/>
      <c r="G5" s="11"/>
      <c r="H5" s="14"/>
    </row>
    <row r="6" spans="1:8" x14ac:dyDescent="0.2">
      <c r="A6" s="13" t="s">
        <v>3</v>
      </c>
      <c r="B6" s="66">
        <v>0</v>
      </c>
      <c r="C6" s="12"/>
      <c r="D6" s="12" t="s">
        <v>4</v>
      </c>
      <c r="E6" s="12"/>
      <c r="F6" s="53">
        <f>SUM(B7,B6)</f>
        <v>0</v>
      </c>
      <c r="G6" s="11"/>
      <c r="H6" s="14"/>
    </row>
    <row r="7" spans="1:8" x14ac:dyDescent="0.2">
      <c r="A7" s="13" t="s">
        <v>5</v>
      </c>
      <c r="B7" s="85">
        <v>0</v>
      </c>
      <c r="C7" s="12"/>
      <c r="D7" s="12"/>
      <c r="E7" s="12"/>
      <c r="F7" s="11"/>
      <c r="G7" s="11"/>
      <c r="H7" s="14"/>
    </row>
    <row r="8" spans="1:8" x14ac:dyDescent="0.2">
      <c r="A8" s="13" t="s">
        <v>6</v>
      </c>
      <c r="B8" s="86" t="s">
        <v>7</v>
      </c>
      <c r="C8" s="12"/>
      <c r="D8" s="12"/>
      <c r="E8" s="12"/>
      <c r="F8" s="11"/>
      <c r="G8" s="11"/>
      <c r="H8" s="14"/>
    </row>
    <row r="9" spans="1:8" x14ac:dyDescent="0.2">
      <c r="A9" s="13" t="s">
        <v>8</v>
      </c>
      <c r="B9" s="87" t="s">
        <v>9</v>
      </c>
      <c r="C9" s="12"/>
      <c r="D9" s="12"/>
      <c r="E9" s="12"/>
      <c r="F9" s="11"/>
      <c r="G9" s="11"/>
      <c r="H9" s="14"/>
    </row>
    <row r="10" spans="1:8" x14ac:dyDescent="0.2">
      <c r="A10" s="13" t="s">
        <v>10</v>
      </c>
      <c r="B10" s="88">
        <v>0</v>
      </c>
      <c r="C10" s="12"/>
      <c r="D10" s="12"/>
      <c r="E10" s="12"/>
      <c r="F10" s="11"/>
      <c r="G10" s="11"/>
      <c r="H10" s="14"/>
    </row>
    <row r="11" spans="1:8" x14ac:dyDescent="0.2">
      <c r="A11" s="13"/>
      <c r="B11" s="12"/>
      <c r="C11" s="12"/>
      <c r="D11" s="12"/>
      <c r="E11" s="12"/>
      <c r="F11" s="11"/>
      <c r="G11" s="11"/>
      <c r="H11" s="14"/>
    </row>
    <row r="12" spans="1:8" x14ac:dyDescent="0.2">
      <c r="E12" s="12"/>
      <c r="F12" s="11"/>
      <c r="G12" s="11"/>
      <c r="H12" s="14"/>
    </row>
    <row r="13" spans="1:8" ht="15" x14ac:dyDescent="0.35">
      <c r="A13" s="54" t="s">
        <v>11</v>
      </c>
      <c r="B13" s="55"/>
      <c r="C13" s="56"/>
      <c r="D13" s="15" t="s">
        <v>12</v>
      </c>
      <c r="E13" s="15"/>
      <c r="F13" s="16" t="s">
        <v>13</v>
      </c>
      <c r="G13" s="17"/>
      <c r="H13" s="15" t="s">
        <v>14</v>
      </c>
    </row>
    <row r="14" spans="1:8" x14ac:dyDescent="0.2">
      <c r="A14" s="13" t="s">
        <v>15</v>
      </c>
      <c r="B14" s="2">
        <v>0</v>
      </c>
      <c r="C14" s="12"/>
      <c r="D14" s="74">
        <f>IF(B14&gt;0,B14/B6,0)</f>
        <v>0</v>
      </c>
      <c r="E14" s="18"/>
      <c r="F14" s="11"/>
      <c r="G14" s="11"/>
      <c r="H14" s="11"/>
    </row>
    <row r="15" spans="1:8" x14ac:dyDescent="0.2">
      <c r="A15" s="13" t="s">
        <v>16</v>
      </c>
      <c r="B15" s="58">
        <v>0</v>
      </c>
      <c r="C15" s="12"/>
      <c r="D15" s="59">
        <f>IF(B15&gt;0,B15/B7,0)</f>
        <v>0</v>
      </c>
      <c r="E15" s="18"/>
      <c r="F15" s="57" t="e">
        <f>(B15+B14)/F6</f>
        <v>#DIV/0!</v>
      </c>
      <c r="G15" s="11"/>
      <c r="H15" s="75">
        <v>0</v>
      </c>
    </row>
    <row r="16" spans="1:8" x14ac:dyDescent="0.2">
      <c r="A16" s="54" t="s">
        <v>17</v>
      </c>
      <c r="B16" s="91"/>
      <c r="C16" s="56"/>
      <c r="D16" s="18"/>
      <c r="E16" s="18"/>
      <c r="F16" s="19"/>
      <c r="G16" s="11"/>
      <c r="H16" s="19"/>
    </row>
    <row r="17" spans="1:8" x14ac:dyDescent="0.2">
      <c r="A17" s="13" t="s">
        <v>18</v>
      </c>
      <c r="B17" s="2">
        <v>0</v>
      </c>
      <c r="C17" s="12"/>
      <c r="D17" s="74">
        <f>IF(B17&gt;0,B17/B6,0)</f>
        <v>0</v>
      </c>
      <c r="E17" s="18"/>
      <c r="F17" s="19"/>
      <c r="G17" s="11"/>
      <c r="H17" s="19"/>
    </row>
    <row r="18" spans="1:8" x14ac:dyDescent="0.2">
      <c r="A18" s="13" t="s">
        <v>19</v>
      </c>
      <c r="B18" s="58">
        <v>0</v>
      </c>
      <c r="C18" s="12"/>
      <c r="D18" s="59">
        <f>IF(B18&gt;0,B18/B7,0)</f>
        <v>0</v>
      </c>
      <c r="E18" s="18"/>
      <c r="F18" s="57" t="e">
        <f>(B18+B17)/F6</f>
        <v>#DIV/0!</v>
      </c>
      <c r="G18" s="11"/>
      <c r="H18" s="75">
        <v>0</v>
      </c>
    </row>
    <row r="19" spans="1:8" x14ac:dyDescent="0.2">
      <c r="A19" s="54" t="s">
        <v>20</v>
      </c>
      <c r="B19" s="73"/>
      <c r="C19" s="56"/>
      <c r="D19" s="18"/>
      <c r="E19" s="18"/>
      <c r="F19" s="19"/>
      <c r="G19" s="11"/>
      <c r="H19" s="19"/>
    </row>
    <row r="20" spans="1:8" x14ac:dyDescent="0.2">
      <c r="A20" s="13" t="s">
        <v>21</v>
      </c>
      <c r="B20" s="2">
        <v>0</v>
      </c>
      <c r="C20" s="12"/>
      <c r="D20" s="74">
        <f>IF(B20&gt;0,B20/B6,0)</f>
        <v>0</v>
      </c>
      <c r="E20" s="18"/>
      <c r="F20" s="19"/>
      <c r="G20" s="11"/>
      <c r="H20" s="19"/>
    </row>
    <row r="21" spans="1:8" x14ac:dyDescent="0.2">
      <c r="A21" s="13" t="s">
        <v>22</v>
      </c>
      <c r="B21" s="58">
        <v>0</v>
      </c>
      <c r="C21" s="12"/>
      <c r="D21" s="59">
        <f>IF(B21&gt;0,B21/B7,0)</f>
        <v>0</v>
      </c>
      <c r="E21" s="18"/>
      <c r="F21" s="57" t="e">
        <f>(B21+B20)/F6</f>
        <v>#DIV/0!</v>
      </c>
      <c r="G21" s="11"/>
      <c r="H21" s="75">
        <v>0</v>
      </c>
    </row>
    <row r="22" spans="1:8" x14ac:dyDescent="0.2">
      <c r="A22" s="54" t="s">
        <v>23</v>
      </c>
      <c r="B22" s="73"/>
      <c r="C22" s="56"/>
      <c r="D22" s="18"/>
      <c r="E22" s="18"/>
      <c r="F22" s="19"/>
      <c r="G22" s="11"/>
      <c r="H22" s="19"/>
    </row>
    <row r="23" spans="1:8" x14ac:dyDescent="0.2">
      <c r="A23" s="13" t="s">
        <v>24</v>
      </c>
      <c r="B23" s="2">
        <v>0</v>
      </c>
      <c r="C23" s="12"/>
      <c r="D23" s="74">
        <f>IF(B23&gt;0,B23/B6,0)</f>
        <v>0</v>
      </c>
      <c r="E23" s="18"/>
      <c r="F23" s="19"/>
      <c r="G23" s="11"/>
      <c r="H23" s="19"/>
    </row>
    <row r="24" spans="1:8" x14ac:dyDescent="0.2">
      <c r="A24" s="13" t="s">
        <v>25</v>
      </c>
      <c r="B24" s="58">
        <v>0</v>
      </c>
      <c r="C24" s="12"/>
      <c r="D24" s="59">
        <f>IF(B24&gt;0,B24/B7,0)</f>
        <v>0</v>
      </c>
      <c r="E24" s="18"/>
      <c r="F24" s="57" t="e">
        <f>(B24+B23)/F6</f>
        <v>#DIV/0!</v>
      </c>
      <c r="G24" s="11"/>
      <c r="H24" s="75">
        <v>0</v>
      </c>
    </row>
    <row r="25" spans="1:8" x14ac:dyDescent="0.2">
      <c r="A25" s="54" t="s">
        <v>26</v>
      </c>
      <c r="B25" s="73"/>
      <c r="C25" s="56"/>
      <c r="D25" s="18"/>
      <c r="E25" s="18"/>
      <c r="F25" s="19"/>
      <c r="H25" s="20"/>
    </row>
    <row r="26" spans="1:8" x14ac:dyDescent="0.2">
      <c r="A26" s="13" t="s">
        <v>27</v>
      </c>
      <c r="B26" s="2">
        <v>0</v>
      </c>
      <c r="C26" s="10"/>
      <c r="D26" s="74">
        <f>IF(B26&gt;0,B26/B6,0)</f>
        <v>0</v>
      </c>
      <c r="E26" s="18"/>
      <c r="F26" s="19"/>
      <c r="H26" s="20"/>
    </row>
    <row r="27" spans="1:8" x14ac:dyDescent="0.2">
      <c r="A27" s="13" t="s">
        <v>28</v>
      </c>
      <c r="B27" s="58">
        <v>0</v>
      </c>
      <c r="C27" s="12"/>
      <c r="D27" s="59">
        <f>IF(B27&gt;0,B27/B7,0)</f>
        <v>0</v>
      </c>
      <c r="E27" s="18"/>
      <c r="F27" s="57" t="e">
        <f>(B27+B26)/F6</f>
        <v>#DIV/0!</v>
      </c>
      <c r="H27" s="76">
        <v>0</v>
      </c>
    </row>
    <row r="28" spans="1:8" x14ac:dyDescent="0.2">
      <c r="A28" s="13"/>
      <c r="B28" s="12"/>
      <c r="C28" s="12"/>
      <c r="D28" s="12"/>
      <c r="E28" s="12"/>
      <c r="F28" s="11"/>
      <c r="G28" s="11"/>
      <c r="H28" s="21"/>
    </row>
    <row r="29" spans="1:8" x14ac:dyDescent="0.2">
      <c r="A29" s="13"/>
      <c r="B29" s="12"/>
      <c r="C29" s="60" t="s">
        <v>29</v>
      </c>
      <c r="D29" s="61">
        <f>SUM(D14,D17,D20,D23,D26)</f>
        <v>0</v>
      </c>
      <c r="E29" s="62" t="s">
        <v>29</v>
      </c>
      <c r="F29" s="57" t="e">
        <f>SUM(F15,F18,F21,F24,F27)</f>
        <v>#DIV/0!</v>
      </c>
      <c r="G29" s="1" t="s">
        <v>29</v>
      </c>
      <c r="H29" s="3">
        <f>SUM(H15:H27)</f>
        <v>0</v>
      </c>
    </row>
    <row r="30" spans="1:8" x14ac:dyDescent="0.2">
      <c r="A30" s="13"/>
      <c r="B30" s="12"/>
      <c r="C30" s="4" t="s">
        <v>29</v>
      </c>
      <c r="D30" s="5">
        <f>SUM(D15,D18,D21,D24,D27)</f>
        <v>0</v>
      </c>
      <c r="E30" s="12"/>
      <c r="F30" s="11"/>
      <c r="G30" s="11"/>
      <c r="H30" s="14"/>
    </row>
    <row r="31" spans="1:8" x14ac:dyDescent="0.2">
      <c r="A31" s="13"/>
      <c r="B31" s="12"/>
      <c r="E31" s="12"/>
      <c r="F31" s="11"/>
      <c r="G31" s="11"/>
      <c r="H31" s="14"/>
    </row>
    <row r="32" spans="1:8" x14ac:dyDescent="0.2">
      <c r="A32" s="13"/>
      <c r="B32" s="12"/>
      <c r="C32" s="22"/>
      <c r="D32" s="12"/>
      <c r="E32" s="12"/>
      <c r="F32" s="11"/>
      <c r="G32" s="11"/>
      <c r="H32" s="14"/>
    </row>
    <row r="33" spans="1:8" x14ac:dyDescent="0.2">
      <c r="A33" s="12"/>
      <c r="B33" s="12"/>
      <c r="C33" s="12"/>
      <c r="D33" s="23"/>
      <c r="E33" s="23"/>
      <c r="F33" s="11"/>
      <c r="G33" s="11" t="s">
        <v>30</v>
      </c>
      <c r="H33" s="63">
        <f>G103</f>
        <v>0</v>
      </c>
    </row>
    <row r="34" spans="1:8" x14ac:dyDescent="0.2">
      <c r="A34" s="12" t="s">
        <v>31</v>
      </c>
      <c r="B34" s="12"/>
      <c r="C34" s="12"/>
      <c r="D34" s="63">
        <f>SUM(E77,H77)</f>
        <v>0</v>
      </c>
      <c r="E34" s="25"/>
      <c r="F34" s="11"/>
      <c r="G34" s="11" t="s">
        <v>32</v>
      </c>
      <c r="H34" s="68">
        <f>H33*21%</f>
        <v>0</v>
      </c>
    </row>
    <row r="35" spans="1:8" x14ac:dyDescent="0.2">
      <c r="A35" s="13" t="s">
        <v>33</v>
      </c>
      <c r="B35" s="12"/>
      <c r="C35" s="12"/>
      <c r="D35" s="64">
        <v>0</v>
      </c>
      <c r="E35" s="27"/>
      <c r="F35" s="11"/>
      <c r="G35" s="11"/>
      <c r="H35" s="26"/>
    </row>
    <row r="36" spans="1:8" x14ac:dyDescent="0.2">
      <c r="A36" s="13" t="s">
        <v>34</v>
      </c>
      <c r="B36" s="65">
        <v>0</v>
      </c>
      <c r="C36" s="12"/>
      <c r="D36" s="63">
        <f>B36*30</f>
        <v>0</v>
      </c>
      <c r="E36" s="27"/>
      <c r="F36" s="11"/>
      <c r="G36" s="11"/>
      <c r="H36" s="26"/>
    </row>
    <row r="37" spans="1:8" x14ac:dyDescent="0.2">
      <c r="A37" s="12"/>
      <c r="B37" s="12"/>
      <c r="C37" s="12"/>
      <c r="D37" s="24"/>
      <c r="E37" s="28"/>
      <c r="F37" s="11"/>
      <c r="G37" s="11"/>
      <c r="H37" s="26"/>
    </row>
    <row r="38" spans="1:8" x14ac:dyDescent="0.2">
      <c r="A38" s="13" t="s">
        <v>35</v>
      </c>
      <c r="B38" s="12"/>
      <c r="C38" s="12"/>
      <c r="D38" s="63">
        <v>50</v>
      </c>
      <c r="E38" s="23"/>
      <c r="F38" s="11"/>
      <c r="G38" s="11"/>
      <c r="H38" s="26"/>
    </row>
    <row r="39" spans="1:8" x14ac:dyDescent="0.2">
      <c r="A39" s="12"/>
      <c r="B39" s="12"/>
      <c r="C39" s="13" t="s">
        <v>32</v>
      </c>
      <c r="D39" s="67">
        <v>10.5</v>
      </c>
      <c r="E39" s="27"/>
      <c r="F39" s="11"/>
      <c r="G39" s="11"/>
      <c r="H39" s="26"/>
    </row>
    <row r="40" spans="1:8" x14ac:dyDescent="0.2">
      <c r="A40" s="12"/>
      <c r="B40" s="12"/>
      <c r="C40" s="12"/>
      <c r="D40" s="24"/>
      <c r="E40" s="28"/>
      <c r="F40" s="11"/>
      <c r="G40" s="11"/>
      <c r="H40" s="26"/>
    </row>
    <row r="41" spans="1:8" x14ac:dyDescent="0.2">
      <c r="A41" s="13" t="s">
        <v>36</v>
      </c>
      <c r="B41" s="12"/>
      <c r="C41" s="12"/>
      <c r="D41" s="66">
        <v>770</v>
      </c>
      <c r="E41" s="78"/>
      <c r="F41" s="11"/>
      <c r="G41" s="11"/>
      <c r="H41" s="26"/>
    </row>
    <row r="42" spans="1:8" x14ac:dyDescent="0.2">
      <c r="A42" s="12"/>
      <c r="B42" s="12"/>
      <c r="C42" s="13" t="s">
        <v>32</v>
      </c>
      <c r="D42" s="67">
        <v>161.69999999999999</v>
      </c>
      <c r="E42" s="27"/>
      <c r="F42" s="11"/>
      <c r="G42" s="11"/>
      <c r="H42" s="26"/>
    </row>
    <row r="43" spans="1:8" x14ac:dyDescent="0.2">
      <c r="A43" s="12"/>
      <c r="B43" s="12"/>
      <c r="C43" s="13"/>
      <c r="D43" s="24"/>
      <c r="E43" s="27"/>
      <c r="F43" s="11"/>
      <c r="G43" s="11"/>
      <c r="H43" s="26"/>
    </row>
    <row r="44" spans="1:8" x14ac:dyDescent="0.2">
      <c r="A44" s="13" t="s">
        <v>37</v>
      </c>
      <c r="B44" s="12"/>
      <c r="C44" s="13"/>
      <c r="D44" s="64"/>
      <c r="E44" s="27"/>
      <c r="F44" s="11"/>
      <c r="G44" s="11"/>
      <c r="H44" s="26"/>
    </row>
    <row r="45" spans="1:8" x14ac:dyDescent="0.2">
      <c r="A45" s="12"/>
      <c r="B45" s="12"/>
      <c r="C45" s="13" t="s">
        <v>32</v>
      </c>
      <c r="D45" s="67">
        <f>D44*21%</f>
        <v>0</v>
      </c>
      <c r="E45" s="27"/>
      <c r="F45" s="11"/>
      <c r="G45" s="11"/>
      <c r="H45" s="26"/>
    </row>
    <row r="46" spans="1:8" x14ac:dyDescent="0.2">
      <c r="A46" s="12"/>
      <c r="B46" s="12"/>
      <c r="C46" s="12"/>
      <c r="D46" s="24"/>
      <c r="E46" s="25"/>
      <c r="F46" s="11"/>
      <c r="G46" s="11"/>
      <c r="H46" s="26"/>
    </row>
    <row r="47" spans="1:8" x14ac:dyDescent="0.2">
      <c r="A47" s="12"/>
      <c r="B47" s="12"/>
      <c r="C47" s="12"/>
      <c r="D47" s="24"/>
      <c r="E47" s="28"/>
      <c r="F47" s="11"/>
      <c r="G47" s="11"/>
      <c r="H47" s="26"/>
    </row>
    <row r="48" spans="1:8" x14ac:dyDescent="0.2">
      <c r="A48" s="12"/>
      <c r="B48" s="12"/>
      <c r="C48" s="12"/>
      <c r="D48" s="24"/>
      <c r="E48" s="28"/>
      <c r="F48" s="11"/>
      <c r="G48" s="11"/>
      <c r="H48" s="26"/>
    </row>
    <row r="49" spans="1:16" x14ac:dyDescent="0.2">
      <c r="A49" s="12"/>
      <c r="B49" s="12"/>
      <c r="C49" s="12" t="s">
        <v>39</v>
      </c>
      <c r="D49" s="89">
        <f>SUM(D33:D48)-D39-D42-D45</f>
        <v>820</v>
      </c>
      <c r="E49" s="25"/>
      <c r="F49" s="11"/>
      <c r="G49" s="11" t="s">
        <v>38</v>
      </c>
      <c r="H49" s="89">
        <f>H33</f>
        <v>0</v>
      </c>
    </row>
    <row r="50" spans="1:16" x14ac:dyDescent="0.2">
      <c r="A50" s="12"/>
      <c r="B50" s="12"/>
      <c r="C50" s="12"/>
      <c r="D50" s="12"/>
      <c r="E50" s="12"/>
      <c r="F50" s="11"/>
      <c r="G50" s="11" t="s">
        <v>39</v>
      </c>
      <c r="H50" s="89">
        <f>D49</f>
        <v>820</v>
      </c>
    </row>
    <row r="51" spans="1:16" x14ac:dyDescent="0.2">
      <c r="A51" s="12"/>
      <c r="B51" s="12"/>
      <c r="C51" s="12"/>
      <c r="D51" s="12"/>
      <c r="E51" s="12"/>
      <c r="F51" s="11"/>
      <c r="G51" s="11" t="s">
        <v>40</v>
      </c>
      <c r="H51" s="90">
        <f>SUM(H49:H50)</f>
        <v>820</v>
      </c>
    </row>
    <row r="52" spans="1:16" x14ac:dyDescent="0.2">
      <c r="H52" s="29"/>
    </row>
    <row r="53" spans="1:16" x14ac:dyDescent="0.2">
      <c r="G53" s="22" t="s">
        <v>41</v>
      </c>
      <c r="H53" s="69">
        <f>D39+D42+D45+H34</f>
        <v>172.2</v>
      </c>
    </row>
    <row r="54" spans="1:16" x14ac:dyDescent="0.2">
      <c r="H54" s="29"/>
    </row>
    <row r="55" spans="1:16" x14ac:dyDescent="0.2">
      <c r="G55" s="71" t="s">
        <v>29</v>
      </c>
      <c r="H55" s="70">
        <f>SUM(H51:H53)</f>
        <v>992.2</v>
      </c>
    </row>
    <row r="56" spans="1:16" x14ac:dyDescent="0.2">
      <c r="A56" s="9" t="s">
        <v>42</v>
      </c>
      <c r="C56" s="72" t="s">
        <v>43</v>
      </c>
      <c r="I56" s="30"/>
      <c r="J56" s="30"/>
      <c r="K56" s="30"/>
      <c r="L56" s="30"/>
      <c r="M56" s="30"/>
      <c r="N56" s="30"/>
      <c r="O56" s="30"/>
      <c r="P56" s="30"/>
    </row>
    <row r="57" spans="1:16" x14ac:dyDescent="0.2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</row>
    <row r="58" spans="1:16" x14ac:dyDescent="0.2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</row>
    <row r="59" spans="1:16" x14ac:dyDescent="0.2">
      <c r="B59" s="30"/>
      <c r="C59" s="81" t="s">
        <v>44</v>
      </c>
      <c r="D59" s="82" t="s">
        <v>11</v>
      </c>
      <c r="E59" s="31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</row>
    <row r="60" spans="1:16" x14ac:dyDescent="0.2">
      <c r="B60" s="30"/>
      <c r="C60" s="30"/>
      <c r="D60" s="83" t="s">
        <v>17</v>
      </c>
      <c r="E60" s="31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</row>
    <row r="61" spans="1:16" x14ac:dyDescent="0.2">
      <c r="B61" s="30"/>
      <c r="C61" s="30"/>
      <c r="D61" s="83" t="s">
        <v>20</v>
      </c>
      <c r="E61" s="31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B62" s="30"/>
      <c r="C62" s="30"/>
      <c r="D62" s="83" t="s">
        <v>23</v>
      </c>
      <c r="E62" s="31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</row>
    <row r="63" spans="1:16" x14ac:dyDescent="0.2">
      <c r="B63" s="30"/>
      <c r="C63" s="30"/>
      <c r="D63" s="82" t="s">
        <v>26</v>
      </c>
      <c r="E63" s="3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x14ac:dyDescent="0.2">
      <c r="B64" s="30"/>
      <c r="C64" s="30"/>
      <c r="D64" s="32"/>
      <c r="E64" s="32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</row>
    <row r="65" spans="2:16" x14ac:dyDescent="0.2">
      <c r="B65" s="30"/>
      <c r="C65" s="84" t="s">
        <v>59</v>
      </c>
      <c r="D65" s="32"/>
      <c r="E65" s="32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</row>
    <row r="66" spans="2:16" x14ac:dyDescent="0.2">
      <c r="B66" s="30"/>
      <c r="C66" s="30"/>
      <c r="D66" s="32"/>
      <c r="E66" s="32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</row>
    <row r="67" spans="2:16" x14ac:dyDescent="0.2">
      <c r="B67" s="30"/>
      <c r="C67" s="30"/>
      <c r="D67" s="32"/>
      <c r="E67" s="32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</row>
    <row r="68" spans="2:16" x14ac:dyDescent="0.2">
      <c r="B68" s="30"/>
      <c r="C68" s="30"/>
      <c r="D68" s="32"/>
      <c r="E68" s="32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</row>
    <row r="69" spans="2:16" x14ac:dyDescent="0.2">
      <c r="B69" s="30"/>
      <c r="C69" s="30"/>
      <c r="D69" s="32"/>
      <c r="E69" s="32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2:16" x14ac:dyDescent="0.2">
      <c r="B70" s="30"/>
      <c r="C70" s="30"/>
      <c r="D70" s="32"/>
      <c r="E70" s="32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</row>
    <row r="71" spans="2:16" hidden="1" x14ac:dyDescent="0.2">
      <c r="B71" s="30"/>
      <c r="C71" s="30"/>
      <c r="D71" s="32"/>
      <c r="E71" s="32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</row>
    <row r="72" spans="2:16" hidden="1" x14ac:dyDescent="0.2">
      <c r="B72" s="30"/>
      <c r="C72" s="30"/>
      <c r="D72" s="32"/>
      <c r="E72" s="32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2:16" hidden="1" x14ac:dyDescent="0.2">
      <c r="B73" s="30"/>
      <c r="C73" s="30"/>
      <c r="D73" s="32"/>
      <c r="E73" s="32"/>
      <c r="F73" s="30" t="s">
        <v>7</v>
      </c>
      <c r="G73" s="30" t="s">
        <v>7</v>
      </c>
      <c r="H73" s="30"/>
      <c r="I73" s="30"/>
      <c r="J73" s="30"/>
      <c r="K73" s="30"/>
      <c r="L73" s="30"/>
      <c r="M73" s="30"/>
      <c r="N73" s="30"/>
      <c r="O73" s="30"/>
      <c r="P73" s="30"/>
    </row>
    <row r="74" spans="2:16" hidden="1" x14ac:dyDescent="0.2">
      <c r="B74" s="30"/>
      <c r="C74" s="30"/>
      <c r="D74" s="32"/>
      <c r="E74" s="32"/>
      <c r="F74" s="30" t="s">
        <v>9</v>
      </c>
      <c r="G74" s="30" t="s">
        <v>9</v>
      </c>
      <c r="H74" s="30"/>
      <c r="I74" s="30"/>
      <c r="J74" s="30"/>
      <c r="K74" s="30"/>
      <c r="L74" s="30"/>
      <c r="M74" s="30"/>
      <c r="N74" s="30"/>
      <c r="O74" s="30"/>
      <c r="P74" s="30"/>
    </row>
    <row r="75" spans="2:16" hidden="1" x14ac:dyDescent="0.2">
      <c r="B75" s="30"/>
      <c r="C75" s="30"/>
      <c r="D75" s="32"/>
      <c r="E75" s="32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</row>
    <row r="76" spans="2:16" hidden="1" x14ac:dyDescent="0.2">
      <c r="B76" s="30"/>
      <c r="C76" s="30"/>
      <c r="D76" s="32"/>
      <c r="E76" s="32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</row>
    <row r="77" spans="2:16" hidden="1" x14ac:dyDescent="0.2">
      <c r="B77" s="30"/>
      <c r="C77" s="30"/>
      <c r="D77" s="33">
        <f>IF(F77&lt;25,25,F77)</f>
        <v>25</v>
      </c>
      <c r="E77" s="33">
        <f>B6*1%</f>
        <v>0</v>
      </c>
      <c r="F77" s="30">
        <f>B7*2.5%</f>
        <v>0</v>
      </c>
      <c r="G77" s="30">
        <f>IF(AND(B8="Oui",B9="Oui"),(B7-50000-(B10*20000))*2.5%,F77)</f>
        <v>0</v>
      </c>
      <c r="H77" s="30">
        <f>IF(G77&lt;0,0,G77)</f>
        <v>0</v>
      </c>
      <c r="I77" s="30"/>
      <c r="J77" s="30"/>
      <c r="K77" s="30"/>
      <c r="L77" s="30"/>
      <c r="M77" s="30"/>
      <c r="N77" s="30"/>
      <c r="O77" s="30"/>
      <c r="P77" s="30"/>
    </row>
    <row r="78" spans="2:16" hidden="1" x14ac:dyDescent="0.2">
      <c r="B78" s="30"/>
      <c r="C78" s="30"/>
      <c r="D78" s="32"/>
      <c r="E78" s="32"/>
      <c r="F78" s="30" t="e">
        <f>IF(#REF!="neen",G77,F79)</f>
        <v>#REF!</v>
      </c>
      <c r="G78" s="30" t="e">
        <f>IF(F78&lt;25,25,F78)</f>
        <v>#REF!</v>
      </c>
      <c r="H78" s="30"/>
      <c r="I78" s="30"/>
      <c r="J78" s="30"/>
      <c r="K78" s="30"/>
      <c r="L78" s="30"/>
      <c r="M78" s="30"/>
      <c r="N78" s="30"/>
      <c r="O78" s="30"/>
      <c r="P78" s="30"/>
    </row>
    <row r="79" spans="2:16" hidden="1" x14ac:dyDescent="0.2">
      <c r="B79" s="30"/>
      <c r="C79" s="30"/>
      <c r="D79" s="32"/>
      <c r="E79" s="32"/>
      <c r="F79" s="30" t="e">
        <f>((H3-50000)-(#REF!*20000))*2.5%</f>
        <v>#REF!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</row>
    <row r="80" spans="2:16" hidden="1" x14ac:dyDescent="0.2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26" hidden="1" x14ac:dyDescent="0.2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</row>
    <row r="82" spans="1:26" hidden="1" x14ac:dyDescent="0.2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</row>
    <row r="83" spans="1:26" hidden="1" x14ac:dyDescent="0.2">
      <c r="B83" s="34"/>
      <c r="C83" s="30"/>
      <c r="D83" s="30"/>
      <c r="E83" s="30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idden="1" x14ac:dyDescent="0.2"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idden="1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idden="1" x14ac:dyDescent="0.2"/>
    <row r="87" spans="1:26" hidden="1" x14ac:dyDescent="0.2">
      <c r="A87" s="9" t="s">
        <v>45</v>
      </c>
      <c r="C87" s="9" t="s">
        <v>46</v>
      </c>
      <c r="D87" s="9" t="s">
        <v>47</v>
      </c>
      <c r="G87" s="9" t="s">
        <v>48</v>
      </c>
    </row>
    <row r="88" spans="1:26" hidden="1" x14ac:dyDescent="0.2">
      <c r="D88" s="9" t="e">
        <f>#REF!*1%</f>
        <v>#REF!</v>
      </c>
      <c r="G88" s="37">
        <f>G103</f>
        <v>0</v>
      </c>
    </row>
    <row r="89" spans="1:26" hidden="1" x14ac:dyDescent="0.2">
      <c r="D89" s="9" t="e">
        <f>IF(D88&gt;25,D88,25)</f>
        <v>#REF!</v>
      </c>
      <c r="G89" s="9">
        <f>IF(G103&gt;8.47,G103,8.47)</f>
        <v>8.4700000000000006</v>
      </c>
    </row>
    <row r="90" spans="1:26" hidden="1" x14ac:dyDescent="0.2">
      <c r="C90" s="9" t="s">
        <v>49</v>
      </c>
    </row>
    <row r="91" spans="1:26" hidden="1" x14ac:dyDescent="0.2">
      <c r="C91" s="9" t="s">
        <v>43</v>
      </c>
    </row>
    <row r="92" spans="1:26" hidden="1" x14ac:dyDescent="0.2"/>
    <row r="93" spans="1:26" hidden="1" x14ac:dyDescent="0.2"/>
    <row r="94" spans="1:26" ht="14.25" hidden="1" x14ac:dyDescent="0.2">
      <c r="A94" s="38" t="s">
        <v>50</v>
      </c>
      <c r="B94" s="38"/>
      <c r="C94" s="38" t="s">
        <v>50</v>
      </c>
      <c r="D94" s="39" t="s">
        <v>51</v>
      </c>
      <c r="E94" s="40"/>
      <c r="F94" s="40"/>
      <c r="G94" s="38" t="s">
        <v>52</v>
      </c>
    </row>
    <row r="95" spans="1:26" ht="15" hidden="1" x14ac:dyDescent="0.25">
      <c r="A95" s="41">
        <v>0</v>
      </c>
      <c r="B95" s="41"/>
      <c r="C95" s="41">
        <v>7500</v>
      </c>
      <c r="D95" s="42">
        <v>2.8500000000000001E-2</v>
      </c>
      <c r="E95" s="43"/>
      <c r="F95" s="43"/>
      <c r="G95" s="41">
        <f>IF($F$6&lt;C95,$F$6*D95,C95*D95)</f>
        <v>0</v>
      </c>
    </row>
    <row r="96" spans="1:26" ht="15" hidden="1" x14ac:dyDescent="0.25">
      <c r="A96" s="41">
        <v>7500</v>
      </c>
      <c r="B96" s="41"/>
      <c r="C96" s="41">
        <v>17500</v>
      </c>
      <c r="D96" s="42">
        <v>1.7100000000000001E-2</v>
      </c>
      <c r="E96" s="43"/>
      <c r="F96" s="43"/>
      <c r="G96" s="41" t="str">
        <f t="shared" ref="G96:G101" si="0">IF($F$6&lt;=A96," ",IF($F$6&lt;C96,($F$6-C95)*D96,(C96-A96)*D96))</f>
        <v xml:space="preserve"> </v>
      </c>
    </row>
    <row r="97" spans="1:7" ht="15" hidden="1" x14ac:dyDescent="0.25">
      <c r="A97" s="41">
        <v>17500</v>
      </c>
      <c r="B97" s="41"/>
      <c r="C97" s="41">
        <v>30000</v>
      </c>
      <c r="D97" s="42">
        <v>1.4250000000000001E-2</v>
      </c>
      <c r="E97" s="43"/>
      <c r="F97" s="43"/>
      <c r="G97" s="41" t="str">
        <f t="shared" si="0"/>
        <v xml:space="preserve"> </v>
      </c>
    </row>
    <row r="98" spans="1:7" ht="15" hidden="1" x14ac:dyDescent="0.25">
      <c r="A98" s="41">
        <v>30000</v>
      </c>
      <c r="B98" s="41"/>
      <c r="C98" s="41">
        <v>45495</v>
      </c>
      <c r="D98" s="42">
        <v>1.14E-2</v>
      </c>
      <c r="E98" s="43"/>
      <c r="F98" s="43"/>
      <c r="G98" s="41" t="str">
        <f t="shared" si="0"/>
        <v xml:space="preserve"> </v>
      </c>
    </row>
    <row r="99" spans="1:7" ht="15" hidden="1" x14ac:dyDescent="0.25">
      <c r="A99" s="41">
        <v>45495</v>
      </c>
      <c r="B99" s="41"/>
      <c r="C99" s="41">
        <v>64095</v>
      </c>
      <c r="D99" s="42">
        <v>8.5500000000000003E-3</v>
      </c>
      <c r="E99" s="43"/>
      <c r="F99" s="43"/>
      <c r="G99" s="41" t="str">
        <f t="shared" si="0"/>
        <v xml:space="preserve"> </v>
      </c>
    </row>
    <row r="100" spans="1:7" ht="15" hidden="1" x14ac:dyDescent="0.25">
      <c r="A100" s="41">
        <v>64095</v>
      </c>
      <c r="B100" s="41"/>
      <c r="C100" s="41">
        <v>250095</v>
      </c>
      <c r="D100" s="42">
        <v>5.7000000000000002E-3</v>
      </c>
      <c r="E100" s="43"/>
      <c r="F100" s="43"/>
      <c r="G100" s="41" t="str">
        <f t="shared" si="0"/>
        <v xml:space="preserve"> </v>
      </c>
    </row>
    <row r="101" spans="1:7" ht="15" hidden="1" x14ac:dyDescent="0.25">
      <c r="A101" s="41">
        <v>250095</v>
      </c>
      <c r="B101" s="41"/>
      <c r="C101" s="41">
        <f>$F$6</f>
        <v>0</v>
      </c>
      <c r="D101" s="42">
        <v>5.6999999999999998E-4</v>
      </c>
      <c r="E101" s="43"/>
      <c r="F101" s="43"/>
      <c r="G101" s="41" t="str">
        <f t="shared" si="0"/>
        <v xml:space="preserve"> </v>
      </c>
    </row>
    <row r="102" spans="1:7" ht="15" hidden="1" x14ac:dyDescent="0.25">
      <c r="A102" s="44"/>
      <c r="B102" s="45"/>
      <c r="C102" s="45"/>
      <c r="D102" s="46"/>
      <c r="E102" s="47"/>
      <c r="F102" s="48"/>
      <c r="G102" s="48"/>
    </row>
    <row r="103" spans="1:7" ht="15" hidden="1" x14ac:dyDescent="0.25">
      <c r="A103" s="38" t="s">
        <v>53</v>
      </c>
      <c r="B103" s="49"/>
      <c r="C103" s="45"/>
      <c r="D103" s="50"/>
      <c r="E103" s="45"/>
      <c r="F103" s="48"/>
      <c r="G103" s="51">
        <f>SUM(G95:G102)</f>
        <v>0</v>
      </c>
    </row>
    <row r="104" spans="1:7" hidden="1" x14ac:dyDescent="0.2"/>
    <row r="105" spans="1:7" hidden="1" x14ac:dyDescent="0.2"/>
    <row r="106" spans="1:7" hidden="1" x14ac:dyDescent="0.2"/>
    <row r="107" spans="1:7" hidden="1" x14ac:dyDescent="0.2"/>
    <row r="108" spans="1:7" hidden="1" x14ac:dyDescent="0.2"/>
    <row r="109" spans="1:7" hidden="1" x14ac:dyDescent="0.2">
      <c r="B109" s="9" t="e">
        <f>IF(#REF!&gt;0,0.2,0)</f>
        <v>#REF!</v>
      </c>
      <c r="C109" s="9" t="e">
        <f>IF(#REF!&gt;0,0.25,0)</f>
        <v>#REF!</v>
      </c>
      <c r="D109" s="9" t="e">
        <f>IF(#REF!&gt;0,0.33333,0)</f>
        <v>#REF!</v>
      </c>
      <c r="F109" s="9" t="e">
        <f>IF(#REF!&gt;0,0.5,0)</f>
        <v>#REF!</v>
      </c>
      <c r="G109" s="9" t="e">
        <f>IF(#REF!&gt;0,1,0)</f>
        <v>#REF!</v>
      </c>
    </row>
    <row r="110" spans="1:7" hidden="1" x14ac:dyDescent="0.2"/>
    <row r="111" spans="1:7" hidden="1" x14ac:dyDescent="0.2">
      <c r="B111" s="9" t="e">
        <f>IF(B109&gt;0,B109,C111)</f>
        <v>#REF!</v>
      </c>
      <c r="C111" s="9" t="e">
        <f>IF(C109&gt;0,C109,D111)</f>
        <v>#REF!</v>
      </c>
      <c r="D111" s="9" t="e">
        <f>IF(D109&gt;0,D109,F111)</f>
        <v>#REF!</v>
      </c>
      <c r="F111" s="9" t="e">
        <f>IF(F109&gt;0,F109,G111)</f>
        <v>#REF!</v>
      </c>
      <c r="G111" s="9" t="e">
        <f>G109</f>
        <v>#REF!</v>
      </c>
    </row>
    <row r="112" spans="1:7" hidden="1" x14ac:dyDescent="0.2"/>
    <row r="113" spans="2:2" hidden="1" x14ac:dyDescent="0.2"/>
    <row r="114" spans="2:2" hidden="1" x14ac:dyDescent="0.2">
      <c r="B114" s="32" t="s">
        <v>54</v>
      </c>
    </row>
    <row r="115" spans="2:2" hidden="1" x14ac:dyDescent="0.2">
      <c r="B115" s="32" t="s">
        <v>55</v>
      </c>
    </row>
    <row r="116" spans="2:2" hidden="1" x14ac:dyDescent="0.2">
      <c r="B116" s="32" t="s">
        <v>56</v>
      </c>
    </row>
    <row r="117" spans="2:2" hidden="1" x14ac:dyDescent="0.2">
      <c r="B117" s="32" t="s">
        <v>57</v>
      </c>
    </row>
    <row r="118" spans="2:2" hidden="1" x14ac:dyDescent="0.2">
      <c r="B118" s="32" t="s">
        <v>58</v>
      </c>
    </row>
    <row r="119" spans="2:2" hidden="1" x14ac:dyDescent="0.2"/>
    <row r="120" spans="2:2" hidden="1" x14ac:dyDescent="0.2"/>
    <row r="121" spans="2:2" hidden="1" x14ac:dyDescent="0.2"/>
  </sheetData>
  <sheetProtection algorithmName="SHA-512" hashValue="mg8/bPeDV1jzXACCqTChBBdOXbhDbGlrxwc4j/9j4RzlhGuMd7enOuwOb8bIzty/4NVSh2z3/9HEvPJtHjTdQw==" saltValue="IH1isKALKWG4c/BDUyCg4g==" spinCount="100000" sheet="1" objects="1" scenarios="1"/>
  <phoneticPr fontId="0" type="noConversion"/>
  <dataValidations count="3">
    <dataValidation type="list" allowBlank="1" showInputMessage="1" showErrorMessage="1" sqref="B9">
      <formula1>$G$73:$G$74</formula1>
    </dataValidation>
    <dataValidation type="list" allowBlank="1" showInputMessage="1" showErrorMessage="1" sqref="B8">
      <formula1>$F$73:$F$74</formula1>
    </dataValidation>
    <dataValidation type="list" allowBlank="1" showInputMessage="1" showErrorMessage="1" sqref="C56">
      <formula1>$C$90:$C$91</formula1>
    </dataValidation>
  </dataValidations>
  <hyperlinks>
    <hyperlink ref="B114" location="DELKAF1!A1" display="Afrekening cliënt 1"/>
    <hyperlink ref="B115" location="DELKAF2!A1" display="Afrekening cliënt 2"/>
    <hyperlink ref="B116" location="DELKAF3!A1" display="Afrekening cliënt 3"/>
    <hyperlink ref="B117" location="DELKAF4!A1" display="Afrekening cliënt 4"/>
    <hyperlink ref="B118" location="DELKAF5!A1" display="Afrekening cliënt 5"/>
    <hyperlink ref="C65" r:id="rId1"/>
    <hyperlink ref="D59" r:id="rId2"/>
    <hyperlink ref="D60" r:id="rId3"/>
    <hyperlink ref="D61" r:id="rId4"/>
    <hyperlink ref="D62" r:id="rId5"/>
    <hyperlink ref="D63" r:id="rId6"/>
  </hyperlinks>
  <pageMargins left="0.75" right="0.75" top="1" bottom="1" header="0.5" footer="0.5"/>
  <pageSetup paperSize="9" scale="88" orientation="landscape" horizontalDpi="300" verticalDpi="300" r:id="rId7"/>
  <headerFooter alignWithMargins="0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PARLOTIN</vt:lpstr>
      <vt:lpstr>PARLOTIN!_1._Zegels_Minuut_Brevet</vt:lpstr>
      <vt:lpstr>PARLOTIN!_10._Tweede_getuigschrift</vt:lpstr>
      <vt:lpstr>PARLOTIN!_11._Kadaster_uittreksel</vt:lpstr>
      <vt:lpstr>PARLOTIN!_12._Getuigen</vt:lpstr>
      <vt:lpstr>PARLOTIN!_13._Allerlei_uitgaven</vt:lpstr>
      <vt:lpstr>PARLOTIN!_14.</vt:lpstr>
      <vt:lpstr>PARLOTIN!_15.</vt:lpstr>
      <vt:lpstr>PARLOTIN!_2._Registratie_Minuut_Brevet</vt:lpstr>
      <vt:lpstr>PARLOTIN!_3._Registratie_aanhangsel</vt:lpstr>
      <vt:lpstr>PARLOTIN!_4.Zegels_afschrift_grosse</vt:lpstr>
      <vt:lpstr>PARLOTIN!_5._Hypotheek__inschr._overschr._doorh.</vt:lpstr>
      <vt:lpstr>PARLOTIN!_6._Loon_pandbewaarder</vt:lpstr>
      <vt:lpstr>PARLOTIN!_7._Zegels__bord._aanh.</vt:lpstr>
      <vt:lpstr>PARLOTIN!_8._Opzoekingen</vt:lpstr>
      <vt:lpstr>PARLOTIN!_9._Hypothecair_getuigschrift</vt:lpstr>
      <vt:lpstr>PARLOTIN!Aard</vt:lpstr>
      <vt:lpstr>PARLOTIN!Afdrukbereik</vt:lpstr>
      <vt:lpstr>PARLOTIN!Datum</vt:lpstr>
      <vt:lpstr>PARLOTIN!KOSTENFICHE</vt:lpstr>
      <vt:lpstr>PARLOTIN!Naam</vt:lpstr>
      <vt:lpstr>PARLOTIN!Rep.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2012-08-13T15:09:41Z</dcterms:created>
  <dcterms:modified xsi:type="dcterms:W3CDTF">2014-11-17T20:46:01Z</dcterms:modified>
</cp:coreProperties>
</file>