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 sheetId="1" r:id="rId1"/>
  </sheets>
  <definedNames>
    <definedName name="_1._Zegels_Minuut_Brevet" localSheetId="0">VKB!$A$15:$F$15</definedName>
    <definedName name="_1._Zegels_Minuut_Brevet">#REF!</definedName>
    <definedName name="_10._Tweede_getuigschrift" localSheetId="0">VKB!#REF!</definedName>
    <definedName name="_10._Tweede_getuigschrift">#REF!</definedName>
    <definedName name="_11._Kadaster_uittreksel" localSheetId="0">VKB!#REF!</definedName>
    <definedName name="_11._Kadaster_uittreksel">#REF!</definedName>
    <definedName name="_12._Getuigen" localSheetId="0">VKB!#REF!</definedName>
    <definedName name="_12._Getuigen">#REF!</definedName>
    <definedName name="_13._Allerlei_uitgaven" localSheetId="0">VKB!#REF!</definedName>
    <definedName name="_13._Allerlei_uitgaven">#REF!</definedName>
    <definedName name="_14." localSheetId="0">VKB!#REF!</definedName>
    <definedName name="_14.">#REF!</definedName>
    <definedName name="_15." localSheetId="0">VKB!#REF!</definedName>
    <definedName name="_15.">#REF!</definedName>
    <definedName name="_2._Registratie_Minuut_Brevet" localSheetId="0">VKB!$B$19:$G$19</definedName>
    <definedName name="_2._Registratie_Minuut_Brevet">#REF!</definedName>
    <definedName name="_3._Registratie_aanhangsel" localSheetId="0">VKB!$E$20:$G$20</definedName>
    <definedName name="_3._Registratie_aanhangsel">#REF!</definedName>
    <definedName name="_4.Zegels_afschrift_grosse" localSheetId="0">VKB!#REF!</definedName>
    <definedName name="_4.Zegels_afschrift_grosse">#REF!</definedName>
    <definedName name="_5._Hypotheek__inschr._overschr._doorh." localSheetId="0">VKB!#REF!</definedName>
    <definedName name="_5._Hypotheek__inschr._overschr._doorh.">#REF!</definedName>
    <definedName name="_6._Loon_pandbewaarder" localSheetId="0">VKB!#REF!</definedName>
    <definedName name="_6._Loon_pandbewaarder">#REF!</definedName>
    <definedName name="_7._Zegels__bord._aanh." localSheetId="0">VKB!#REF!</definedName>
    <definedName name="_7._Zegels__bord._aanh.">#REF!</definedName>
    <definedName name="_8._Opzoekingen" localSheetId="0">VKB!#REF!</definedName>
    <definedName name="_8._Opzoekingen">#REF!</definedName>
    <definedName name="_9._Hypothecair_getuigschrift" localSheetId="0">VKB!#REF!</definedName>
    <definedName name="_9._Hypothecair_getuigschrift">#REF!</definedName>
    <definedName name="Aard" localSheetId="0">VKB!$C$5:$F$5</definedName>
    <definedName name="Aard">#REF!</definedName>
    <definedName name="_xlnm.Print_Area" localSheetId="0">VKB!$A$1:$E$48</definedName>
    <definedName name="Datum" localSheetId="0">VKB!$B$5:$G$46</definedName>
    <definedName name="Datum">#REF!</definedName>
    <definedName name="gemeentelijke_info">#REF!</definedName>
    <definedName name="Kantoor_van_Notaris_J._SIMONART_te_Leuven" localSheetId="0">VKB!#REF!</definedName>
    <definedName name="Kantoor_van_Notaris_J._SIMONART_te_Leuven">#REF!</definedName>
    <definedName name="KOSTENFICHE" localSheetId="0">VKB!$A$1:$G$46</definedName>
    <definedName name="KOSTENFICHE">#REF!</definedName>
    <definedName name="Last_Row">IF(Values_Entered,Header_Row+Number_of_Payments,Header_Row)</definedName>
    <definedName name="Naam" localSheetId="0">VKB!$C$6:$F$6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VKB!$A$4:$G$46</definedName>
  </definedNames>
  <calcPr calcId="152511"/>
</workbook>
</file>

<file path=xl/calcChain.xml><?xml version="1.0" encoding="utf-8"?>
<calcChain xmlns="http://schemas.openxmlformats.org/spreadsheetml/2006/main">
  <c r="D36" i="1" l="1"/>
  <c r="F81" i="1"/>
  <c r="F83" i="1" s="1"/>
  <c r="D43" i="1" s="1"/>
  <c r="B7" i="1"/>
  <c r="C65" i="1"/>
  <c r="D17" i="1"/>
  <c r="D18" i="1"/>
  <c r="D20" i="1"/>
  <c r="C64" i="1"/>
  <c r="D16" i="1"/>
  <c r="D66" i="1"/>
  <c r="E66" i="1"/>
  <c r="E67" i="1"/>
  <c r="C75" i="1" s="1"/>
  <c r="C74" i="1" s="1"/>
  <c r="C69" i="1"/>
  <c r="C70" i="1" s="1"/>
  <c r="C73" i="1"/>
  <c r="C72" i="1"/>
  <c r="C71" i="1" s="1"/>
  <c r="E73" i="1"/>
  <c r="F73" i="1"/>
  <c r="E74" i="1"/>
  <c r="F74" i="1"/>
  <c r="F76" i="1" s="1"/>
  <c r="D40" i="1" s="1"/>
  <c r="E75" i="1"/>
  <c r="F75" i="1"/>
  <c r="E76" i="1"/>
  <c r="E79" i="1"/>
  <c r="E80" i="1"/>
  <c r="F80" i="1"/>
  <c r="E82" i="1"/>
  <c r="F82" i="1"/>
  <c r="B86" i="1"/>
  <c r="C86" i="1"/>
  <c r="B87" i="1"/>
  <c r="C87" i="1"/>
  <c r="F105" i="1"/>
  <c r="F106" i="1"/>
  <c r="F108" i="1"/>
  <c r="C109" i="1"/>
  <c r="F109" i="1"/>
  <c r="F104" i="1"/>
  <c r="D67" i="1"/>
  <c r="C66" i="1"/>
  <c r="F107" i="1"/>
  <c r="F103" i="1"/>
  <c r="C67" i="1"/>
  <c r="E81" i="1"/>
  <c r="E77" i="1" l="1"/>
  <c r="D39" i="1" s="1"/>
  <c r="F111" i="1"/>
  <c r="E15" i="1" s="1"/>
  <c r="E24" i="1" s="1"/>
  <c r="E26" i="1" s="1"/>
  <c r="E23" i="1"/>
  <c r="E83" i="1"/>
  <c r="D42" i="1" s="1"/>
  <c r="E47" i="1" s="1"/>
  <c r="E45" i="1" l="1"/>
</calcChain>
</file>

<file path=xl/comments1.xml><?xml version="1.0" encoding="utf-8"?>
<comments xmlns="http://schemas.openxmlformats.org/spreadsheetml/2006/main">
  <authors>
    <author>Formados</author>
    <author>Jo Hermans</author>
  </authors>
  <commentList>
    <comment ref="A9"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1"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<sst xmlns="http://schemas.openxmlformats.org/spreadsheetml/2006/main" count="112" uniqueCount="87">
  <si>
    <t>Dossier</t>
  </si>
  <si>
    <t>Cliënt</t>
  </si>
  <si>
    <t>Prijs</t>
  </si>
  <si>
    <t>Lasten:</t>
  </si>
  <si>
    <t>Basis</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</si>
  <si>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</si>
  <si>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</si>
  <si>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</si>
  <si>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</si>
  <si>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</si>
  <si>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</si>
  <si>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</si>
  <si>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</si>
  <si>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</si>
  <si>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</si>
  <si>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</si>
  <si>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</si>
  <si>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</si>
  <si>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</si>
  <si>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</si>
  <si>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</si>
  <si>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</si>
  <si>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</si>
  <si>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</si>
  <si>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</si>
  <si>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</si>
  <si>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</si>
  <si>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</si>
  <si>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</si>
  <si>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</si>
  <si>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</si>
  <si>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</si>
  <si>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</si>
  <si>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</si>
  <si>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</si>
  <si>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</si>
  <si>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</si>
  <si>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</si>
  <si>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</si>
  <si>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</si>
  <si>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</si>
  <si>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</si>
  <si>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</si>
  <si>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</si>
  <si>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</si>
  <si>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</si>
  <si>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</si>
  <si>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</si>
  <si>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</si>
  <si>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</si>
  <si>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</si>
  <si>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</si>
  <si>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</si>
  <si>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</si>
  <si>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</si>
  <si>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</si>
  <si>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</si>
  <si>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</si>
  <si>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</si>
  <si>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</si>
  <si>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</si>
  <si>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</si>
  <si>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</si>
  <si>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</si>
  <si>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</si>
  <si>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</si>
  <si>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</si>
  <si>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</si>
  <si>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</si>
  <si>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</si>
  <si>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</si>
  <si>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</si>
  <si>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</si>
  <si>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</si>
  <si>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</si>
  <si>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</si>
  <si>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</si>
  <si>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</si>
  <si>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</si>
  <si>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</si>
  <si>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</si>
  <si>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</si>
  <si>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</si>
  <si>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</si>
  <si>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</si>
  <si>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VERKOOP ONROEREND GOED BRUSSEL</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</si>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</sst>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s>
  <fonts count="17" x14ac:knownFonts="1">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sz val="11"/>
      <color theme="1"/>
      <name val="Calibri"/>
      <family val="2"/>
      <scheme val="minor"/>
    </font>
    <font>
      <b/>
      <sz val="16"/>
      <color theme="0"/>
      <name val="Arial"/>
      <family val="2"/>
    </font>
    <font>
      <b/>
      <sz val="11"/>
      <color theme="1"/>
      <name val="Calibri"/>
      <family val="2"/>
      <scheme val="minor"/>
    </font>
  </fonts>
  <fills count="12">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0000FF"/>
        <bgColor indexed="64"/>
      </patternFill>
    </fill>
    <fill>
      <patternFill patternType="solid">
        <fgColor rgb="FFFFFFCC"/>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66"/>
        <bgColor indexed="64"/>
      </patternFill>
    </fill>
    <fill>
      <patternFill patternType="solid">
        <fgColor theme="5" tint="0.79998168889431442"/>
        <bgColor indexed="64"/>
      </patternFill>
    </fill>
  </fills>
  <borders count="16">
    <border>
      <left/>
      <right/>
      <top/>
      <bottom/>
      <diagonal/>
    </border>
    <border>
      <left/>
      <right/>
      <top style="thin">
        <color indexed="64"/>
      </top>
      <bottom style="double">
        <color indexed="64"/>
      </bottom>
      <diagonal/>
    </border>
    <border>
      <left/>
      <right/>
      <top style="thick">
        <color indexed="20"/>
      </top>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4" fillId="0" borderId="0"/>
    <xf numFmtId="0" fontId="2" fillId="0" borderId="0"/>
    <xf numFmtId="0" fontId="14" fillId="0" borderId="0"/>
    <xf numFmtId="178" fontId="10" fillId="0" borderId="1">
      <protection locked="0"/>
    </xf>
    <xf numFmtId="0" fontId="16" fillId="0" borderId="15" applyNumberFormat="0" applyFill="0" applyAlignment="0" applyProtection="0"/>
  </cellStyleXfs>
  <cellXfs count="88">
    <xf numFmtId="0" fontId="0" fillId="0" borderId="0" xfId="0"/>
    <xf numFmtId="0" fontId="0" fillId="2" borderId="0" xfId="0" applyFill="1" applyBorder="1" applyAlignment="1" applyProtection="1">
      <alignment horizontal="left"/>
      <protection locked="0" hidden="1"/>
    </xf>
    <xf numFmtId="0" fontId="1" fillId="3" borderId="2" xfId="0" applyFont="1" applyFill="1" applyBorder="1" applyAlignment="1" applyProtection="1">
      <alignment horizontal="left"/>
      <protection hidden="1"/>
    </xf>
    <xf numFmtId="0" fontId="0" fillId="3" borderId="2" xfId="0" applyNumberFormat="1" applyFill="1" applyBorder="1" applyAlignment="1" applyProtection="1">
      <protection hidden="1"/>
    </xf>
    <xf numFmtId="165" fontId="0" fillId="3" borderId="2" xfId="0" applyNumberFormat="1" applyFill="1" applyBorder="1" applyAlignment="1" applyProtection="1">
      <protection hidden="1"/>
    </xf>
    <xf numFmtId="0" fontId="0" fillId="3" borderId="0" xfId="0" applyFill="1" applyProtection="1">
      <protection hidden="1"/>
    </xf>
    <xf numFmtId="0" fontId="1" fillId="3" borderId="0" xfId="0" applyFont="1" applyFill="1" applyBorder="1" applyAlignment="1" applyProtection="1">
      <alignment horizontal="left"/>
      <protection hidden="1"/>
    </xf>
    <xf numFmtId="165" fontId="0" fillId="3" borderId="0" xfId="0" applyNumberFormat="1" applyFill="1" applyBorder="1" applyAlignment="1" applyProtection="1">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0" fillId="3" borderId="0" xfId="0" applyNumberFormat="1" applyFill="1" applyBorder="1" applyAlignment="1" applyProtection="1">
      <protection hidden="1"/>
    </xf>
    <xf numFmtId="167" fontId="0" fillId="3" borderId="0" xfId="0" applyNumberFormat="1" applyFill="1" applyBorder="1" applyAlignment="1" applyProtection="1">
      <protection hidden="1"/>
    </xf>
    <xf numFmtId="0" fontId="2" fillId="3" borderId="0" xfId="0" applyFont="1" applyFill="1" applyBorder="1" applyAlignment="1" applyProtection="1">
      <alignment horizontal="left"/>
      <protection hidden="1"/>
    </xf>
    <xf numFmtId="165" fontId="2" fillId="3" borderId="0" xfId="0" applyNumberFormat="1" applyFont="1" applyFill="1" applyBorder="1" applyAlignment="1" applyProtection="1">
      <protection hidden="1"/>
    </xf>
    <xf numFmtId="0" fontId="3" fillId="3" borderId="0" xfId="9" applyFill="1" applyBorder="1" applyAlignment="1" applyProtection="1">
      <alignment horizontal="left"/>
      <protection hidden="1"/>
    </xf>
    <xf numFmtId="0" fontId="2" fillId="3" borderId="0" xfId="13" applyFont="1" applyFill="1" applyBorder="1" applyAlignment="1" applyProtection="1">
      <alignment horizontal="left"/>
      <protection hidden="1"/>
    </xf>
    <xf numFmtId="0" fontId="1" fillId="3" borderId="0" xfId="13" applyFont="1" applyFill="1" applyBorder="1" applyAlignment="1" applyProtection="1">
      <alignment horizontal="left"/>
      <protection hidden="1"/>
    </xf>
    <xf numFmtId="0" fontId="1" fillId="3" borderId="0" xfId="0" quotePrefix="1" applyFont="1" applyFill="1" applyBorder="1" applyAlignment="1" applyProtection="1">
      <alignment horizontal="left"/>
      <protection hidden="1"/>
    </xf>
    <xf numFmtId="0" fontId="1" fillId="3" borderId="3" xfId="0" applyFont="1" applyFill="1" applyBorder="1" applyAlignment="1" applyProtection="1">
      <alignment horizontal="left"/>
      <protection hidden="1"/>
    </xf>
    <xf numFmtId="165" fontId="2" fillId="3" borderId="4" xfId="0" applyNumberFormat="1" applyFont="1" applyFill="1" applyBorder="1" applyAlignment="1" applyProtection="1">
      <alignment horizontal="left"/>
      <protection hidden="1"/>
    </xf>
    <xf numFmtId="167" fontId="0" fillId="3" borderId="0" xfId="0" applyNumberFormat="1" applyFill="1" applyBorder="1" applyAlignment="1" applyProtection="1">
      <alignment horizontal="left"/>
      <protection hidden="1"/>
    </xf>
    <xf numFmtId="0" fontId="0" fillId="3" borderId="0" xfId="0" applyFill="1" applyBorder="1" applyAlignment="1" applyProtection="1">
      <alignment horizontal="center"/>
      <protection locked="0" hidden="1"/>
    </xf>
    <xf numFmtId="0" fontId="2" fillId="3" borderId="4" xfId="0" applyFont="1" applyFill="1" applyBorder="1" applyAlignment="1" applyProtection="1">
      <alignment horizontal="left"/>
      <protection hidden="1"/>
    </xf>
    <xf numFmtId="0" fontId="2" fillId="3" borderId="4" xfId="0" applyFont="1" applyFill="1" applyBorder="1" applyProtection="1">
      <protection hidden="1"/>
    </xf>
    <xf numFmtId="0" fontId="0" fillId="3" borderId="0" xfId="0" applyFill="1" applyBorder="1" applyProtection="1">
      <protection hidden="1"/>
    </xf>
    <xf numFmtId="0" fontId="2" fillId="3" borderId="0" xfId="0" applyFont="1" applyFill="1" applyBorder="1" applyProtection="1">
      <protection hidden="1"/>
    </xf>
    <xf numFmtId="167" fontId="0" fillId="3" borderId="0" xfId="0" applyNumberFormat="1" applyFill="1" applyBorder="1" applyProtection="1">
      <protection hidden="1"/>
    </xf>
    <xf numFmtId="0" fontId="2" fillId="3" borderId="0" xfId="0" applyFont="1" applyFill="1" applyProtection="1">
      <protection hidden="1"/>
    </xf>
    <xf numFmtId="167" fontId="0" fillId="3" borderId="0" xfId="0" applyNumberFormat="1" applyFill="1" applyProtection="1">
      <protection hidden="1"/>
    </xf>
    <xf numFmtId="0" fontId="1" fillId="3" borderId="5" xfId="0" applyFont="1"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0" fontId="0" fillId="3" borderId="8" xfId="0" applyFill="1" applyBorder="1" applyAlignment="1" applyProtection="1">
      <alignment horizontal="left"/>
      <protection hidden="1"/>
    </xf>
    <xf numFmtId="0" fontId="0" fillId="3" borderId="9" xfId="0" applyFill="1" applyBorder="1" applyAlignment="1" applyProtection="1">
      <alignment horizontal="left"/>
      <protection hidden="1"/>
    </xf>
    <xf numFmtId="165" fontId="0" fillId="3" borderId="8" xfId="0" applyNumberFormat="1" applyFill="1" applyBorder="1" applyAlignment="1" applyProtection="1">
      <protection hidden="1"/>
    </xf>
    <xf numFmtId="3" fontId="3" fillId="3" borderId="0" xfId="9" applyNumberFormat="1" applyFill="1" applyAlignment="1" applyProtection="1">
      <protection hidden="1"/>
    </xf>
    <xf numFmtId="3" fontId="2" fillId="3" borderId="0" xfId="0" applyNumberFormat="1" applyFont="1" applyFill="1" applyProtection="1">
      <protection hidden="1"/>
    </xf>
    <xf numFmtId="167" fontId="2" fillId="3" borderId="0" xfId="0" applyNumberFormat="1" applyFont="1" applyFill="1" applyProtection="1">
      <protection hidden="1"/>
    </xf>
    <xf numFmtId="0" fontId="4" fillId="3" borderId="0" xfId="0" applyFont="1" applyFill="1" applyProtection="1">
      <protection hidden="1"/>
    </xf>
    <xf numFmtId="169" fontId="0" fillId="3" borderId="0" xfId="0" applyNumberFormat="1" applyFill="1" applyBorder="1" applyAlignment="1" applyProtection="1">
      <alignment horizontal="right"/>
      <protection hidden="1"/>
    </xf>
    <xf numFmtId="0" fontId="5" fillId="3" borderId="0" xfId="0" applyFont="1" applyFill="1" applyProtection="1">
      <protection hidden="1"/>
    </xf>
    <xf numFmtId="3" fontId="2" fillId="3" borderId="0" xfId="0" quotePrefix="1" applyNumberFormat="1" applyFont="1" applyFill="1" applyAlignment="1" applyProtection="1">
      <alignment horizontal="left"/>
      <protection hidden="1"/>
    </xf>
    <xf numFmtId="3" fontId="2" fillId="3" borderId="10" xfId="0" applyNumberFormat="1" applyFont="1" applyFill="1" applyBorder="1" applyProtection="1">
      <protection hidden="1"/>
    </xf>
    <xf numFmtId="170" fontId="6" fillId="3" borderId="11" xfId="0" applyNumberFormat="1" applyFont="1" applyFill="1" applyBorder="1" applyAlignment="1" applyProtection="1">
      <alignment horizontal="center"/>
      <protection hidden="1"/>
    </xf>
    <xf numFmtId="0" fontId="6" fillId="3" borderId="11" xfId="0" applyFont="1" applyFill="1" applyBorder="1" applyAlignment="1" applyProtection="1">
      <alignment horizontal="center"/>
      <protection hidden="1"/>
    </xf>
    <xf numFmtId="0" fontId="6" fillId="3" borderId="12" xfId="0" applyFont="1" applyFill="1" applyBorder="1" applyAlignment="1" applyProtection="1">
      <alignment horizontal="center"/>
      <protection hidden="1"/>
    </xf>
    <xf numFmtId="168" fontId="7" fillId="3" borderId="11" xfId="0" applyNumberFormat="1" applyFont="1" applyFill="1" applyBorder="1" applyProtection="1">
      <protection hidden="1"/>
    </xf>
    <xf numFmtId="170" fontId="7" fillId="3" borderId="11" xfId="0" applyNumberFormat="1" applyFont="1" applyFill="1" applyBorder="1" applyProtection="1">
      <protection hidden="1"/>
    </xf>
    <xf numFmtId="171" fontId="7" fillId="3" borderId="11" xfId="0" applyNumberFormat="1" applyFont="1" applyFill="1" applyBorder="1" applyProtection="1">
      <protection hidden="1"/>
    </xf>
    <xf numFmtId="171" fontId="7" fillId="3" borderId="12" xfId="0" applyNumberFormat="1" applyFont="1" applyFill="1" applyBorder="1" applyProtection="1">
      <protection hidden="1"/>
    </xf>
    <xf numFmtId="0" fontId="7" fillId="3" borderId="13" xfId="0" applyFont="1" applyFill="1" applyBorder="1" applyProtection="1">
      <protection hidden="1"/>
    </xf>
    <xf numFmtId="0" fontId="7" fillId="3" borderId="0" xfId="0" applyFont="1" applyFill="1" applyBorder="1" applyProtection="1">
      <protection hidden="1"/>
    </xf>
    <xf numFmtId="0" fontId="8" fillId="3" borderId="14" xfId="0" applyFont="1" applyFill="1" applyBorder="1" applyProtection="1">
      <protection hidden="1"/>
    </xf>
    <xf numFmtId="0" fontId="7" fillId="3" borderId="0" xfId="0" applyFont="1" applyFill="1" applyProtection="1">
      <protection hidden="1"/>
    </xf>
    <xf numFmtId="170" fontId="6" fillId="3" borderId="0" xfId="0" applyNumberFormat="1" applyFont="1" applyFill="1" applyBorder="1" applyAlignment="1" applyProtection="1">
      <alignment horizontal="center"/>
      <protection hidden="1"/>
    </xf>
    <xf numFmtId="0" fontId="7" fillId="3" borderId="14" xfId="0" applyFont="1" applyFill="1" applyBorder="1" applyProtection="1">
      <protection hidden="1"/>
    </xf>
    <xf numFmtId="168" fontId="6" fillId="3" borderId="11" xfId="0" applyNumberFormat="1" applyFont="1" applyFill="1" applyBorder="1" applyProtection="1">
      <protection hidden="1"/>
    </xf>
    <xf numFmtId="0" fontId="1" fillId="4" borderId="2" xfId="0" applyFont="1" applyFill="1" applyBorder="1" applyAlignment="1" applyProtection="1">
      <alignment horizontal="left"/>
      <protection hidden="1"/>
    </xf>
    <xf numFmtId="0" fontId="15" fillId="4" borderId="2" xfId="0" applyFont="1" applyFill="1" applyBorder="1" applyAlignment="1" applyProtection="1">
      <alignment horizontal="left"/>
      <protection hidden="1"/>
    </xf>
    <xf numFmtId="166" fontId="1" fillId="5" borderId="0" xfId="0" applyNumberFormat="1" applyFont="1" applyFill="1" applyBorder="1" applyAlignment="1" applyProtection="1">
      <alignment horizontal="left"/>
      <protection locked="0" hidden="1"/>
    </xf>
    <xf numFmtId="0" fontId="0" fillId="2" borderId="0" xfId="0" applyFill="1" applyBorder="1" applyAlignment="1" applyProtection="1">
      <alignment horizontal="left"/>
      <protection hidden="1"/>
    </xf>
    <xf numFmtId="165" fontId="2" fillId="3" borderId="0" xfId="0" applyNumberFormat="1" applyFont="1" applyFill="1" applyBorder="1" applyAlignment="1" applyProtection="1">
      <alignment horizontal="left"/>
      <protection hidden="1"/>
    </xf>
    <xf numFmtId="0" fontId="0" fillId="5" borderId="0" xfId="0" applyFill="1" applyBorder="1" applyAlignment="1" applyProtection="1">
      <alignment horizontal="left"/>
      <protection locked="0" hidden="1"/>
    </xf>
    <xf numFmtId="0" fontId="0" fillId="5" borderId="0" xfId="0" applyFill="1" applyProtection="1">
      <protection locked="0" hidden="1"/>
    </xf>
    <xf numFmtId="0" fontId="2" fillId="5" borderId="0" xfId="13" applyFont="1" applyFill="1" applyBorder="1" applyAlignment="1" applyProtection="1">
      <alignment horizontal="left"/>
      <protection locked="0" hidden="1"/>
    </xf>
    <xf numFmtId="164" fontId="0" fillId="3" borderId="0" xfId="0" applyNumberFormat="1" applyFill="1" applyBorder="1" applyAlignment="1" applyProtection="1">
      <alignment horizontal="left"/>
      <protection hidden="1"/>
    </xf>
    <xf numFmtId="164" fontId="0" fillId="3" borderId="4" xfId="0" applyNumberFormat="1" applyFill="1" applyBorder="1" applyProtection="1">
      <protection hidden="1"/>
    </xf>
    <xf numFmtId="164" fontId="0" fillId="3" borderId="0" xfId="0" applyNumberFormat="1" applyFill="1" applyBorder="1" applyAlignment="1" applyProtection="1">
      <protection hidden="1"/>
    </xf>
    <xf numFmtId="164" fontId="0" fillId="3" borderId="4" xfId="0" applyNumberFormat="1" applyFill="1" applyBorder="1" applyAlignment="1" applyProtection="1">
      <alignment horizontal="left"/>
      <protection hidden="1"/>
    </xf>
    <xf numFmtId="164" fontId="0" fillId="3" borderId="0" xfId="0" applyNumberFormat="1" applyFill="1" applyBorder="1" applyProtection="1">
      <protection hidden="1"/>
    </xf>
    <xf numFmtId="164" fontId="0" fillId="5" borderId="0" xfId="0" applyNumberFormat="1" applyFill="1" applyBorder="1" applyAlignment="1" applyProtection="1">
      <alignment horizontal="left"/>
      <protection locked="0" hidden="1"/>
    </xf>
    <xf numFmtId="0" fontId="0" fillId="5" borderId="0" xfId="0" applyFill="1" applyBorder="1" applyAlignment="1" applyProtection="1">
      <alignment horizontal="center"/>
      <protection locked="0" hidden="1"/>
    </xf>
    <xf numFmtId="164" fontId="0" fillId="2" borderId="0" xfId="0" applyNumberFormat="1" applyFill="1" applyBorder="1" applyAlignment="1" applyProtection="1">
      <alignment horizontal="left"/>
      <protection locked="0" hidden="1"/>
    </xf>
    <xf numFmtId="164" fontId="0" fillId="5" borderId="0" xfId="0" applyNumberFormat="1" applyFill="1" applyBorder="1" applyAlignment="1" applyProtection="1">
      <alignment horizontal="left"/>
      <protection hidden="1"/>
    </xf>
    <xf numFmtId="0" fontId="1" fillId="6" borderId="3" xfId="0" applyFont="1" applyFill="1" applyBorder="1" applyAlignment="1" applyProtection="1">
      <alignment horizontal="left"/>
      <protection hidden="1"/>
    </xf>
    <xf numFmtId="164" fontId="0" fillId="7" borderId="4" xfId="0" applyNumberFormat="1" applyFill="1" applyBorder="1" applyProtection="1">
      <protection hidden="1"/>
    </xf>
    <xf numFmtId="164" fontId="0" fillId="7" borderId="4" xfId="0" applyNumberFormat="1" applyFill="1" applyBorder="1" applyAlignment="1" applyProtection="1">
      <protection hidden="1"/>
    </xf>
    <xf numFmtId="164" fontId="0" fillId="7" borderId="4" xfId="0" applyNumberFormat="1" applyFill="1" applyBorder="1" applyAlignment="1" applyProtection="1">
      <alignment horizontal="left"/>
      <protection hidden="1"/>
    </xf>
    <xf numFmtId="164" fontId="1" fillId="8" borderId="3" xfId="0" applyNumberFormat="1" applyFont="1" applyFill="1" applyBorder="1" applyAlignment="1" applyProtection="1">
      <protection hidden="1"/>
    </xf>
    <xf numFmtId="164" fontId="1" fillId="6" borderId="3" xfId="0" applyNumberFormat="1" applyFont="1" applyFill="1" applyBorder="1" applyAlignment="1" applyProtection="1">
      <protection hidden="1"/>
    </xf>
    <xf numFmtId="164" fontId="0" fillId="9" borderId="4" xfId="0" applyNumberFormat="1" applyFill="1" applyBorder="1" applyAlignment="1" applyProtection="1">
      <alignment horizontal="left"/>
      <protection hidden="1"/>
    </xf>
    <xf numFmtId="164" fontId="0" fillId="9" borderId="4" xfId="0" applyNumberFormat="1" applyFill="1" applyBorder="1" applyAlignment="1" applyProtection="1">
      <protection hidden="1"/>
    </xf>
    <xf numFmtId="0" fontId="1" fillId="8" borderId="3" xfId="0" applyFont="1" applyFill="1" applyBorder="1" applyAlignment="1" applyProtection="1">
      <alignment horizontal="left"/>
      <protection hidden="1"/>
    </xf>
    <xf numFmtId="164" fontId="0" fillId="9" borderId="0" xfId="0" applyNumberFormat="1" applyFill="1" applyBorder="1" applyAlignment="1" applyProtection="1">
      <alignment horizontal="left"/>
      <protection locked="0" hidden="1"/>
    </xf>
    <xf numFmtId="164" fontId="0" fillId="5" borderId="0" xfId="0" applyNumberFormat="1" applyFill="1" applyBorder="1" applyAlignment="1" applyProtection="1">
      <protection locked="0" hidden="1"/>
    </xf>
    <xf numFmtId="164" fontId="0" fillId="10" borderId="0" xfId="0" applyNumberFormat="1" applyFill="1" applyBorder="1" applyAlignment="1" applyProtection="1">
      <protection hidden="1"/>
    </xf>
    <xf numFmtId="164" fontId="2" fillId="11" borderId="0" xfId="0" applyNumberFormat="1" applyFont="1" applyFill="1" applyBorder="1" applyAlignment="1" applyProtection="1">
      <protection locked="0" hidden="1"/>
    </xf>
    <xf numFmtId="0" fontId="3" fillId="3" borderId="0" xfId="9" applyFill="1" applyAlignment="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AK.xlsx" TargetMode="External"/><Relationship Id="rId7" Type="http://schemas.openxmlformats.org/officeDocument/2006/relationships/printerSettings" Target="../printerSettings/printerSettings1.bin"/><Relationship Id="rId2" Type="http://schemas.openxmlformats.org/officeDocument/2006/relationships/hyperlink" Target="VKB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slx" TargetMode="External"/><Relationship Id="rId5" Type="http://schemas.openxmlformats.org/officeDocument/2006/relationships/hyperlink" Target="VKBDV.xlsx" TargetMode="External"/><Relationship Id="rId4" Type="http://schemas.openxmlformats.org/officeDocument/2006/relationships/hyperlink" Target="VKB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6"/>
  <sheetViews>
    <sheetView tabSelected="1" zoomScale="85" zoomScaleNormal="100" workbookViewId="0">
      <selection activeCell="B3" sqref="B3"/>
    </sheetView>
  </sheetViews>
  <sheetFormatPr defaultRowHeight="12.75" x14ac:dyDescent="0.2"/>
  <cols>
    <col min="1" max="1" width="35.42578125" style="5" customWidth="1"/>
    <col min="2" max="2" width="16" style="5" customWidth="1"/>
    <col min="3" max="3" width="19.5703125" style="5" bestFit="1" customWidth="1"/>
    <col min="4" max="4" width="15.42578125" style="5" customWidth="1"/>
    <col min="5" max="5" width="16.7109375" style="5" customWidth="1"/>
    <col min="6" max="6" width="12.28515625" style="5" customWidth="1"/>
    <col min="7" max="7" width="15.85546875" style="5" bestFit="1" customWidth="1"/>
    <col min="8" max="16" width="9.140625" style="5"/>
    <col min="17" max="17" width="12.140625" style="5" bestFit="1" customWidth="1"/>
    <col min="18" max="16384" width="9.140625" style="5"/>
  </cols>
  <sheetData>
    <row r="1" spans="1:7" ht="28.5" customHeight="1" thickTop="1" x14ac:dyDescent="0.3">
      <c r="A1" s="58" t="s">
        <v>85</v>
      </c>
      <c r="B1" s="57"/>
      <c r="C1" s="57"/>
      <c r="D1" s="2"/>
      <c r="E1" s="3"/>
      <c r="F1" s="4"/>
      <c r="G1" s="4"/>
    </row>
    <row r="2" spans="1:7" ht="12.75" customHeight="1" x14ac:dyDescent="0.2">
      <c r="A2" s="6"/>
      <c r="B2" s="6"/>
      <c r="C2" s="6"/>
      <c r="D2" s="6"/>
      <c r="E2" s="10"/>
      <c r="F2" s="7"/>
      <c r="G2" s="7"/>
    </row>
    <row r="3" spans="1:7" x14ac:dyDescent="0.2">
      <c r="A3" s="6" t="s">
        <v>0</v>
      </c>
      <c r="B3" s="59"/>
      <c r="C3" s="6"/>
      <c r="D3" s="6"/>
      <c r="E3" s="7"/>
      <c r="F3" s="7"/>
      <c r="G3" s="7"/>
    </row>
    <row r="4" spans="1:7" x14ac:dyDescent="0.2">
      <c r="A4" s="6" t="s">
        <v>1</v>
      </c>
      <c r="B4" s="1"/>
      <c r="C4" s="60"/>
      <c r="D4" s="6"/>
      <c r="E4" s="7"/>
      <c r="F4" s="7"/>
      <c r="G4" s="10"/>
    </row>
    <row r="5" spans="1:7" x14ac:dyDescent="0.2">
      <c r="A5" s="7" t="s">
        <v>2</v>
      </c>
      <c r="B5" s="84"/>
      <c r="F5" s="7"/>
    </row>
    <row r="6" spans="1:7" x14ac:dyDescent="0.2">
      <c r="A6" s="7" t="s">
        <v>3</v>
      </c>
      <c r="B6" s="84"/>
      <c r="C6" s="9"/>
      <c r="F6" s="7"/>
    </row>
    <row r="7" spans="1:7" x14ac:dyDescent="0.2">
      <c r="A7" s="61" t="s">
        <v>4</v>
      </c>
      <c r="B7" s="85">
        <f>B5+B6</f>
        <v>0</v>
      </c>
      <c r="C7" s="9"/>
      <c r="D7" s="7"/>
      <c r="E7" s="11"/>
      <c r="F7" s="7"/>
    </row>
    <row r="8" spans="1:7" x14ac:dyDescent="0.2">
      <c r="A8" s="9" t="s">
        <v>5</v>
      </c>
      <c r="B8" s="86"/>
      <c r="C8" s="9"/>
      <c r="F8" s="7"/>
    </row>
    <row r="9" spans="1:7" x14ac:dyDescent="0.2">
      <c r="A9" s="12" t="s">
        <v>6</v>
      </c>
      <c r="B9" s="9"/>
      <c r="C9" s="62" t="s">
        <v>7</v>
      </c>
      <c r="D9" s="13"/>
      <c r="E9" s="11"/>
      <c r="F9" s="7"/>
    </row>
    <row r="10" spans="1:7" x14ac:dyDescent="0.2">
      <c r="A10" s="12" t="s">
        <v>8</v>
      </c>
      <c r="B10" s="14" t="s">
        <v>9</v>
      </c>
      <c r="C10" s="63" t="s">
        <v>7</v>
      </c>
      <c r="F10" s="7"/>
      <c r="G10" s="11"/>
    </row>
    <row r="11" spans="1:7" x14ac:dyDescent="0.2">
      <c r="A11" s="15" t="s">
        <v>84</v>
      </c>
      <c r="B11" s="16"/>
      <c r="C11" s="64" t="s">
        <v>7</v>
      </c>
      <c r="F11" s="7"/>
      <c r="G11" s="11"/>
    </row>
    <row r="12" spans="1:7" ht="13.5" thickBot="1" x14ac:dyDescent="0.25">
      <c r="A12" s="17" t="s">
        <v>11</v>
      </c>
      <c r="B12" s="6"/>
      <c r="C12" s="6"/>
      <c r="D12" s="6"/>
      <c r="E12" s="7"/>
      <c r="F12" s="7"/>
      <c r="G12" s="7"/>
    </row>
    <row r="13" spans="1:7" ht="14.25" thickTop="1" thickBot="1" x14ac:dyDescent="0.25">
      <c r="A13" s="74" t="s">
        <v>12</v>
      </c>
      <c r="B13" s="6"/>
      <c r="C13" s="6"/>
      <c r="D13" s="6"/>
      <c r="E13" s="7"/>
      <c r="F13" s="7"/>
      <c r="G13" s="7"/>
    </row>
    <row r="14" spans="1:7" ht="14.25" thickTop="1" thickBot="1" x14ac:dyDescent="0.25">
      <c r="A14" s="6"/>
      <c r="B14" s="6"/>
      <c r="C14" s="6"/>
      <c r="D14" s="6"/>
      <c r="E14" s="7"/>
      <c r="F14" s="7"/>
      <c r="G14" s="7"/>
    </row>
    <row r="15" spans="1:7" ht="14.25" thickTop="1" thickBot="1" x14ac:dyDescent="0.25">
      <c r="A15" s="19" t="s">
        <v>13</v>
      </c>
      <c r="B15" s="6"/>
      <c r="C15" s="6"/>
      <c r="E15" s="66">
        <f>IF(AND(C11="ja",C9="ja"),F111-250,F111)</f>
        <v>0</v>
      </c>
    </row>
    <row r="16" spans="1:7" ht="13.5" thickTop="1" x14ac:dyDescent="0.2">
      <c r="A16" s="12" t="s">
        <v>14</v>
      </c>
      <c r="B16" s="9"/>
      <c r="C16" s="9"/>
      <c r="D16" s="65">
        <f>C64</f>
        <v>0</v>
      </c>
      <c r="E16" s="67"/>
      <c r="F16" s="13"/>
      <c r="G16" s="11"/>
    </row>
    <row r="17" spans="1:7" x14ac:dyDescent="0.2">
      <c r="A17" s="12" t="s">
        <v>15</v>
      </c>
      <c r="B17" s="9"/>
      <c r="C17" s="9"/>
      <c r="D17" s="65">
        <f>IF(C9="ja",-7500,0)</f>
        <v>0</v>
      </c>
      <c r="E17" s="67"/>
      <c r="F17" s="13"/>
      <c r="G17" s="11"/>
    </row>
    <row r="18" spans="1:7" x14ac:dyDescent="0.2">
      <c r="A18" s="12" t="s">
        <v>16</v>
      </c>
      <c r="B18" s="9"/>
      <c r="C18" s="9"/>
      <c r="D18" s="65">
        <f>IF(AND(C9="ja",C10="ja"),-1875,0)</f>
        <v>0</v>
      </c>
      <c r="E18" s="67"/>
      <c r="F18" s="13"/>
      <c r="G18" s="11"/>
    </row>
    <row r="19" spans="1:7" x14ac:dyDescent="0.2">
      <c r="A19" s="9" t="s">
        <v>17</v>
      </c>
      <c r="B19" s="9"/>
      <c r="C19" s="9"/>
      <c r="D19" s="70">
        <v>0</v>
      </c>
      <c r="E19" s="67"/>
      <c r="F19" s="7"/>
      <c r="G19" s="7"/>
    </row>
    <row r="20" spans="1:7" x14ac:dyDescent="0.2">
      <c r="A20" s="12" t="s">
        <v>18</v>
      </c>
      <c r="B20" s="71">
        <v>0</v>
      </c>
      <c r="C20" s="9"/>
      <c r="D20" s="65">
        <f>B20*30</f>
        <v>0</v>
      </c>
      <c r="E20" s="67"/>
      <c r="F20" s="7"/>
      <c r="G20" s="7"/>
    </row>
    <row r="21" spans="1:7" x14ac:dyDescent="0.2">
      <c r="A21" s="12" t="s">
        <v>19</v>
      </c>
      <c r="B21" s="9"/>
      <c r="C21" s="9"/>
      <c r="D21" s="70">
        <v>770</v>
      </c>
      <c r="E21" s="67"/>
      <c r="F21" s="7"/>
      <c r="G21" s="7"/>
    </row>
    <row r="22" spans="1:7" ht="13.5" thickBot="1" x14ac:dyDescent="0.25">
      <c r="A22" s="12" t="s">
        <v>20</v>
      </c>
      <c r="B22" s="9"/>
      <c r="C22" s="9"/>
      <c r="D22" s="72">
        <v>0</v>
      </c>
      <c r="E22" s="67"/>
      <c r="F22" s="7"/>
      <c r="G22" s="7"/>
    </row>
    <row r="23" spans="1:7" ht="14.25" thickTop="1" thickBot="1" x14ac:dyDescent="0.25">
      <c r="A23" s="22" t="s">
        <v>21</v>
      </c>
      <c r="B23" s="9"/>
      <c r="C23" s="9"/>
      <c r="E23" s="68">
        <f>SUM(D16:D22)</f>
        <v>770</v>
      </c>
      <c r="F23" s="7"/>
      <c r="G23" s="7"/>
    </row>
    <row r="24" spans="1:7" ht="14.25" thickTop="1" thickBot="1" x14ac:dyDescent="0.25">
      <c r="B24" s="9"/>
      <c r="C24" s="9"/>
      <c r="D24" s="23" t="s">
        <v>22</v>
      </c>
      <c r="E24" s="66">
        <f>(E15+D21)*21%</f>
        <v>161.69999999999999</v>
      </c>
      <c r="F24" s="7"/>
      <c r="G24" s="7"/>
    </row>
    <row r="25" spans="1:7" ht="14.25" thickTop="1" thickBot="1" x14ac:dyDescent="0.25">
      <c r="A25" s="24"/>
      <c r="B25" s="9"/>
      <c r="C25" s="9"/>
      <c r="D25" s="25"/>
      <c r="E25" s="69"/>
      <c r="F25" s="7"/>
      <c r="G25" s="7"/>
    </row>
    <row r="26" spans="1:7" ht="14.25" thickTop="1" thickBot="1" x14ac:dyDescent="0.25">
      <c r="A26" s="22" t="s">
        <v>23</v>
      </c>
      <c r="B26" s="9"/>
      <c r="C26" s="9"/>
      <c r="D26" s="27"/>
      <c r="E26" s="75">
        <f>SUM(E15:E24)</f>
        <v>931.7</v>
      </c>
      <c r="F26" s="7"/>
      <c r="G26" s="7"/>
    </row>
    <row r="27" spans="1:7" ht="14.25" thickTop="1" thickBot="1" x14ac:dyDescent="0.25">
      <c r="A27" s="12"/>
      <c r="B27" s="9"/>
      <c r="C27" s="9"/>
      <c r="D27" s="27"/>
      <c r="E27" s="28"/>
      <c r="F27" s="7"/>
      <c r="G27" s="7"/>
    </row>
    <row r="28" spans="1:7" ht="14.25" thickTop="1" thickBot="1" x14ac:dyDescent="0.25">
      <c r="A28" s="82" t="s">
        <v>24</v>
      </c>
      <c r="B28" s="9"/>
      <c r="C28" s="9"/>
      <c r="D28" s="20"/>
      <c r="E28" s="7"/>
      <c r="F28" s="7"/>
      <c r="G28" s="7"/>
    </row>
    <row r="29" spans="1:7" ht="13.5" thickTop="1" x14ac:dyDescent="0.2">
      <c r="E29" s="7"/>
      <c r="F29" s="7"/>
      <c r="G29" s="7"/>
    </row>
    <row r="30" spans="1:7" x14ac:dyDescent="0.2">
      <c r="A30" s="12" t="s">
        <v>25</v>
      </c>
      <c r="B30" s="9"/>
      <c r="C30" s="9"/>
      <c r="D30" s="83">
        <v>0</v>
      </c>
      <c r="E30" s="7"/>
      <c r="F30" s="7"/>
      <c r="G30" s="7"/>
    </row>
    <row r="31" spans="1:7" ht="13.5" thickBot="1" x14ac:dyDescent="0.25">
      <c r="A31" s="12"/>
      <c r="B31" s="9"/>
      <c r="C31" s="9"/>
      <c r="D31" s="65"/>
      <c r="E31" s="7"/>
      <c r="F31" s="7"/>
      <c r="G31" s="7"/>
    </row>
    <row r="32" spans="1:7" ht="14.25" thickTop="1" thickBot="1" x14ac:dyDescent="0.25">
      <c r="A32" s="29" t="s">
        <v>26</v>
      </c>
      <c r="B32" s="30"/>
      <c r="C32" s="31"/>
      <c r="D32" s="65"/>
      <c r="E32" s="7"/>
      <c r="F32" s="7"/>
      <c r="G32" s="7"/>
    </row>
    <row r="33" spans="1:7" ht="13.5" thickTop="1" x14ac:dyDescent="0.2">
      <c r="A33" s="12"/>
      <c r="B33" s="9"/>
      <c r="C33" s="9"/>
      <c r="D33" s="65"/>
      <c r="E33" s="7"/>
      <c r="F33" s="7"/>
      <c r="G33" s="7"/>
    </row>
    <row r="34" spans="1:7" x14ac:dyDescent="0.2">
      <c r="A34" s="12" t="s">
        <v>27</v>
      </c>
      <c r="B34" s="9"/>
      <c r="C34" s="8" t="s">
        <v>59</v>
      </c>
      <c r="D34" s="70">
        <v>0</v>
      </c>
    </row>
    <row r="35" spans="1:7" x14ac:dyDescent="0.2">
      <c r="A35" s="12" t="s">
        <v>29</v>
      </c>
      <c r="B35" s="9"/>
      <c r="C35" s="8" t="s">
        <v>28</v>
      </c>
      <c r="D35" s="70">
        <v>0</v>
      </c>
      <c r="E35" s="7"/>
      <c r="F35" s="7"/>
      <c r="G35" s="7"/>
    </row>
    <row r="36" spans="1:7" x14ac:dyDescent="0.2">
      <c r="A36" s="12" t="s">
        <v>30</v>
      </c>
      <c r="B36" s="21">
        <v>0</v>
      </c>
      <c r="C36" s="8" t="s">
        <v>59</v>
      </c>
      <c r="D36" s="73">
        <f>B36*35</f>
        <v>0</v>
      </c>
      <c r="E36" s="7"/>
      <c r="F36" s="7"/>
      <c r="G36" s="7"/>
    </row>
    <row r="37" spans="1:7" x14ac:dyDescent="0.2">
      <c r="A37" s="12" t="s">
        <v>31</v>
      </c>
      <c r="B37" s="9"/>
      <c r="C37" s="8" t="s">
        <v>28</v>
      </c>
      <c r="D37" s="70">
        <v>0</v>
      </c>
      <c r="E37" s="7"/>
      <c r="F37" s="7"/>
      <c r="G37" s="7"/>
    </row>
    <row r="38" spans="1:7" ht="13.5" thickBot="1" x14ac:dyDescent="0.25">
      <c r="A38" s="12"/>
      <c r="B38" s="9"/>
      <c r="C38" s="9"/>
      <c r="D38" s="65"/>
      <c r="E38" s="7"/>
      <c r="F38" s="7"/>
      <c r="G38" s="7"/>
    </row>
    <row r="39" spans="1:7" ht="14.25" thickTop="1" thickBot="1" x14ac:dyDescent="0.25">
      <c r="A39" s="22" t="s">
        <v>32</v>
      </c>
      <c r="B39" s="9"/>
      <c r="C39" s="9"/>
      <c r="D39" s="77">
        <f>E77</f>
        <v>0</v>
      </c>
      <c r="E39" s="7"/>
      <c r="F39" s="7"/>
      <c r="G39" s="7"/>
    </row>
    <row r="40" spans="1:7" ht="14.25" thickTop="1" thickBot="1" x14ac:dyDescent="0.25">
      <c r="A40" s="12"/>
      <c r="B40" s="9"/>
      <c r="C40" s="23" t="s">
        <v>22</v>
      </c>
      <c r="D40" s="76">
        <f>F76</f>
        <v>0</v>
      </c>
      <c r="F40" s="7"/>
      <c r="G40" s="7"/>
    </row>
    <row r="41" spans="1:7" ht="14.25" thickTop="1" thickBot="1" x14ac:dyDescent="0.25">
      <c r="A41" s="12"/>
      <c r="B41" s="9"/>
      <c r="C41" s="9"/>
      <c r="D41" s="65"/>
      <c r="E41" s="7"/>
      <c r="F41" s="7"/>
      <c r="G41" s="7"/>
    </row>
    <row r="42" spans="1:7" ht="14.25" thickTop="1" thickBot="1" x14ac:dyDescent="0.25">
      <c r="A42" s="22" t="s">
        <v>33</v>
      </c>
      <c r="B42" s="9"/>
      <c r="C42" s="9"/>
      <c r="D42" s="80">
        <f>E83</f>
        <v>0</v>
      </c>
      <c r="E42" s="7"/>
      <c r="F42" s="7"/>
      <c r="G42" s="7"/>
    </row>
    <row r="43" spans="1:7" ht="14.25" thickTop="1" thickBot="1" x14ac:dyDescent="0.25">
      <c r="A43" s="9"/>
      <c r="B43" s="9"/>
      <c r="C43" s="23" t="s">
        <v>22</v>
      </c>
      <c r="D43" s="81">
        <f>F83</f>
        <v>0</v>
      </c>
      <c r="F43" s="7"/>
      <c r="G43" s="11"/>
    </row>
    <row r="44" spans="1:7" ht="14.25" thickTop="1" thickBot="1" x14ac:dyDescent="0.25">
      <c r="A44" s="9"/>
      <c r="B44" s="9"/>
      <c r="C44" s="9"/>
      <c r="D44" s="25"/>
      <c r="E44" s="11"/>
      <c r="F44" s="7"/>
      <c r="G44" s="11"/>
    </row>
    <row r="45" spans="1:7" ht="14.25" thickTop="1" thickBot="1" x14ac:dyDescent="0.25">
      <c r="A45" s="18" t="s">
        <v>34</v>
      </c>
      <c r="B45" s="9"/>
      <c r="C45" s="9"/>
      <c r="D45" s="25"/>
      <c r="E45" s="79">
        <f>E26+D39+D40</f>
        <v>931.7</v>
      </c>
      <c r="F45" s="7"/>
      <c r="G45" s="11"/>
    </row>
    <row r="46" spans="1:7" ht="14.25" thickTop="1" thickBot="1" x14ac:dyDescent="0.25">
      <c r="A46" s="9"/>
      <c r="B46" s="9"/>
      <c r="C46" s="9"/>
      <c r="D46" s="25"/>
      <c r="E46" s="67"/>
      <c r="F46" s="7"/>
      <c r="G46" s="11"/>
    </row>
    <row r="47" spans="1:7" ht="14.25" thickTop="1" thickBot="1" x14ac:dyDescent="0.25">
      <c r="A47" s="18" t="s">
        <v>35</v>
      </c>
      <c r="B47" s="32"/>
      <c r="C47" s="9"/>
      <c r="D47" s="33"/>
      <c r="E47" s="78">
        <f>D30+D42+D43</f>
        <v>0</v>
      </c>
      <c r="F47" s="34"/>
      <c r="G47" s="11"/>
    </row>
    <row r="48" spans="1:7" ht="13.5" thickTop="1" x14ac:dyDescent="0.2"/>
    <row r="49" spans="1:23" x14ac:dyDescent="0.2">
      <c r="D49" s="27"/>
    </row>
    <row r="50" spans="1:23" x14ac:dyDescent="0.2">
      <c r="C50" s="35" t="s">
        <v>36</v>
      </c>
      <c r="D50" s="35" t="s">
        <v>37</v>
      </c>
      <c r="F50" s="28"/>
    </row>
    <row r="51" spans="1:23" x14ac:dyDescent="0.2">
      <c r="D51" s="27"/>
      <c r="F51" s="27"/>
      <c r="G51" s="26"/>
      <c r="H51" s="36"/>
      <c r="I51" s="36"/>
      <c r="J51" s="36"/>
      <c r="K51" s="36"/>
      <c r="L51" s="36"/>
      <c r="M51" s="36"/>
      <c r="N51" s="36"/>
      <c r="O51" s="36"/>
      <c r="P51" s="36"/>
      <c r="Q51" s="36"/>
      <c r="R51" s="36"/>
      <c r="S51" s="36"/>
      <c r="T51" s="36"/>
      <c r="U51" s="36"/>
      <c r="V51" s="36"/>
      <c r="W51" s="36"/>
    </row>
    <row r="52" spans="1:23" x14ac:dyDescent="0.2">
      <c r="B52" s="36"/>
      <c r="C52" s="35" t="s">
        <v>38</v>
      </c>
      <c r="D52" s="35" t="s">
        <v>39</v>
      </c>
      <c r="F52" s="37"/>
      <c r="G52" s="36"/>
      <c r="H52" s="36"/>
      <c r="I52" s="36"/>
      <c r="J52" s="36"/>
      <c r="K52" s="36"/>
      <c r="L52" s="36"/>
      <c r="M52" s="36"/>
      <c r="N52" s="36"/>
      <c r="O52" s="36"/>
      <c r="P52" s="36"/>
      <c r="Q52" s="36"/>
      <c r="R52" s="36"/>
      <c r="S52" s="36"/>
      <c r="T52" s="36"/>
      <c r="U52" s="36"/>
      <c r="V52" s="36"/>
      <c r="W52" s="36"/>
    </row>
    <row r="53" spans="1:23" x14ac:dyDescent="0.2">
      <c r="B53" s="36"/>
      <c r="C53" s="36"/>
      <c r="D53" s="36"/>
      <c r="E53" s="36"/>
      <c r="F53" s="36"/>
      <c r="G53" s="36"/>
      <c r="H53" s="36"/>
      <c r="I53" s="36"/>
      <c r="J53" s="36"/>
      <c r="K53" s="36"/>
      <c r="L53" s="36"/>
      <c r="M53" s="36"/>
      <c r="N53" s="36"/>
      <c r="O53" s="36"/>
      <c r="P53" s="36"/>
      <c r="Q53" s="36"/>
      <c r="R53" s="36"/>
      <c r="S53" s="36"/>
      <c r="T53" s="36"/>
      <c r="U53" s="36"/>
      <c r="V53" s="36"/>
      <c r="W53" s="36"/>
    </row>
    <row r="54" spans="1:23" hidden="1" x14ac:dyDescent="0.2">
      <c r="B54" s="36"/>
      <c r="C54" s="36"/>
      <c r="D54" s="36"/>
      <c r="E54" s="36"/>
      <c r="F54" s="36"/>
      <c r="G54" s="36"/>
      <c r="H54" s="36"/>
      <c r="I54" s="36"/>
      <c r="J54" s="36"/>
      <c r="K54" s="36"/>
      <c r="L54" s="36"/>
      <c r="M54" s="36"/>
      <c r="N54" s="36"/>
      <c r="O54" s="36"/>
      <c r="P54" s="36"/>
      <c r="Q54" s="36"/>
      <c r="R54" s="36"/>
      <c r="S54" s="36"/>
      <c r="T54" s="36"/>
      <c r="U54" s="36"/>
      <c r="V54" s="36"/>
      <c r="W54" s="36"/>
    </row>
    <row r="55" spans="1:23" hidden="1" x14ac:dyDescent="0.2">
      <c r="B55" s="36"/>
      <c r="C55" s="36"/>
      <c r="D55" s="36"/>
      <c r="E55" s="36"/>
      <c r="F55" s="36"/>
      <c r="G55" s="36"/>
      <c r="H55" s="36"/>
      <c r="I55" s="36"/>
      <c r="J55" s="36"/>
      <c r="K55" s="36"/>
      <c r="L55" s="36"/>
      <c r="M55" s="36"/>
      <c r="N55" s="36"/>
      <c r="O55" s="36"/>
      <c r="P55" s="36"/>
      <c r="Q55" s="36"/>
      <c r="R55" s="36"/>
      <c r="S55" s="36"/>
      <c r="T55" s="36"/>
      <c r="U55" s="36"/>
      <c r="V55" s="36"/>
      <c r="W55" s="36"/>
    </row>
    <row r="56" spans="1:23" hidden="1" x14ac:dyDescent="0.2">
      <c r="B56" s="36"/>
      <c r="C56" s="36"/>
      <c r="D56" s="36"/>
      <c r="E56" s="36"/>
      <c r="F56" s="36"/>
      <c r="G56" s="36"/>
      <c r="H56" s="36"/>
      <c r="I56" s="36"/>
      <c r="J56" s="36"/>
      <c r="K56" s="36"/>
      <c r="L56" s="36"/>
      <c r="M56" s="36"/>
      <c r="N56" s="36"/>
      <c r="O56" s="36"/>
      <c r="P56" s="36"/>
      <c r="Q56" s="36"/>
      <c r="R56" s="36"/>
      <c r="S56" s="36"/>
      <c r="T56" s="36"/>
      <c r="U56" s="36"/>
      <c r="V56" s="36"/>
      <c r="W56" s="36"/>
    </row>
    <row r="57" spans="1:23" hidden="1" x14ac:dyDescent="0.2">
      <c r="B57" s="36"/>
      <c r="C57" s="36"/>
      <c r="D57" s="36"/>
      <c r="E57" s="36"/>
      <c r="F57" s="36"/>
      <c r="G57" s="36"/>
      <c r="H57" s="36"/>
      <c r="I57" s="36"/>
      <c r="J57" s="36"/>
      <c r="K57" s="36"/>
      <c r="L57" s="36"/>
      <c r="M57" s="36"/>
      <c r="N57" s="36"/>
      <c r="O57" s="36"/>
      <c r="P57" s="36"/>
      <c r="Q57" s="36"/>
      <c r="R57" s="36"/>
      <c r="S57" s="36"/>
      <c r="T57" s="36"/>
      <c r="U57" s="36"/>
      <c r="V57" s="36"/>
      <c r="W57" s="36"/>
    </row>
    <row r="58" spans="1:23" hidden="1" x14ac:dyDescent="0.2">
      <c r="B58" s="36"/>
      <c r="C58" s="36"/>
      <c r="D58" s="36"/>
      <c r="E58" s="36"/>
      <c r="F58" s="36"/>
      <c r="G58" s="36"/>
      <c r="H58" s="36"/>
      <c r="I58" s="36"/>
      <c r="J58" s="36"/>
      <c r="K58" s="36"/>
      <c r="L58" s="36"/>
      <c r="M58" s="36"/>
      <c r="N58" s="36"/>
      <c r="O58" s="36"/>
      <c r="P58" s="36"/>
      <c r="Q58" s="36"/>
      <c r="R58" s="36"/>
      <c r="S58" s="36"/>
      <c r="T58" s="36"/>
      <c r="U58" s="36"/>
      <c r="V58" s="36"/>
      <c r="W58" s="36"/>
    </row>
    <row r="59" spans="1:23" hidden="1" x14ac:dyDescent="0.2">
      <c r="B59" s="36"/>
      <c r="C59" s="36"/>
      <c r="D59" s="36"/>
      <c r="E59" s="36"/>
      <c r="F59" s="36"/>
      <c r="G59" s="36"/>
      <c r="H59" s="36"/>
      <c r="I59" s="36"/>
      <c r="J59" s="36"/>
      <c r="K59" s="36"/>
      <c r="L59" s="36"/>
      <c r="M59" s="36"/>
      <c r="N59" s="36"/>
      <c r="O59" s="36"/>
      <c r="P59" s="36"/>
      <c r="Q59" s="36"/>
      <c r="R59" s="36"/>
      <c r="S59" s="36"/>
      <c r="T59" s="36"/>
      <c r="U59" s="36"/>
      <c r="V59" s="36"/>
      <c r="W59" s="36"/>
    </row>
    <row r="60" spans="1:23" hidden="1" x14ac:dyDescent="0.2">
      <c r="B60" s="36"/>
      <c r="C60" s="36"/>
      <c r="D60" s="36"/>
      <c r="E60" s="36"/>
      <c r="F60" s="36"/>
      <c r="G60" s="36"/>
      <c r="H60" s="36"/>
      <c r="I60" s="36"/>
      <c r="J60" s="36"/>
      <c r="K60" s="36"/>
      <c r="L60" s="36"/>
      <c r="M60" s="36"/>
      <c r="N60" s="36"/>
      <c r="O60" s="36"/>
      <c r="P60" s="36"/>
      <c r="Q60" s="36"/>
      <c r="R60" s="36"/>
      <c r="S60" s="36"/>
      <c r="T60" s="36"/>
      <c r="U60" s="36"/>
      <c r="V60" s="36"/>
      <c r="W60" s="36"/>
    </row>
    <row r="61" spans="1:23" hidden="1" x14ac:dyDescent="0.2">
      <c r="A61" s="5" t="s">
        <v>40</v>
      </c>
      <c r="B61" s="36" t="s">
        <v>40</v>
      </c>
      <c r="C61" s="36" t="s">
        <v>10</v>
      </c>
      <c r="D61" s="36" t="s">
        <v>10</v>
      </c>
      <c r="E61" s="36"/>
      <c r="F61" s="36"/>
      <c r="G61" s="36" t="s">
        <v>10</v>
      </c>
      <c r="H61" s="36"/>
      <c r="I61" s="36"/>
      <c r="J61" s="36"/>
      <c r="K61" s="36"/>
      <c r="L61" s="36"/>
      <c r="M61" s="36"/>
      <c r="N61" s="36"/>
      <c r="O61" s="36"/>
      <c r="P61" s="36"/>
      <c r="Q61" s="36"/>
      <c r="R61" s="36"/>
      <c r="S61" s="36"/>
      <c r="T61" s="36"/>
      <c r="U61" s="36"/>
      <c r="V61" s="36"/>
      <c r="W61" s="36"/>
    </row>
    <row r="62" spans="1:23" ht="15.75" hidden="1" x14ac:dyDescent="0.25">
      <c r="A62" s="38" t="s">
        <v>41</v>
      </c>
      <c r="B62" s="38" t="s">
        <v>42</v>
      </c>
      <c r="C62" s="36" t="s">
        <v>7</v>
      </c>
      <c r="D62" s="36" t="s">
        <v>7</v>
      </c>
      <c r="E62" s="36"/>
      <c r="F62" s="36"/>
      <c r="G62" s="36" t="s">
        <v>7</v>
      </c>
      <c r="H62" s="36"/>
      <c r="I62" s="36"/>
      <c r="J62" s="36"/>
      <c r="K62" s="36"/>
      <c r="L62" s="36"/>
      <c r="M62" s="36"/>
      <c r="N62" s="36"/>
      <c r="O62" s="36"/>
      <c r="P62" s="36"/>
      <c r="Q62" s="36"/>
      <c r="R62" s="36"/>
      <c r="S62" s="36"/>
      <c r="T62" s="36"/>
      <c r="U62" s="36"/>
      <c r="V62" s="36"/>
      <c r="W62" s="36"/>
    </row>
    <row r="63" spans="1:23" ht="15.75" hidden="1" x14ac:dyDescent="0.25">
      <c r="A63" s="38" t="s">
        <v>43</v>
      </c>
      <c r="B63" s="38" t="s">
        <v>44</v>
      </c>
      <c r="C63" s="36"/>
      <c r="D63" s="36"/>
      <c r="E63" s="36"/>
      <c r="F63" s="36"/>
      <c r="G63" s="36"/>
      <c r="H63" s="36"/>
      <c r="I63" s="36"/>
      <c r="J63" s="36"/>
      <c r="K63" s="36"/>
      <c r="L63" s="36"/>
      <c r="M63" s="36"/>
      <c r="N63" s="36"/>
      <c r="O63" s="36"/>
      <c r="P63" s="36"/>
      <c r="Q63" s="36"/>
      <c r="R63" s="36"/>
      <c r="S63" s="36"/>
      <c r="T63" s="36"/>
      <c r="U63" s="36"/>
      <c r="V63" s="36"/>
      <c r="W63" s="36"/>
    </row>
    <row r="64" spans="1:23" ht="15.75" hidden="1" x14ac:dyDescent="0.25">
      <c r="A64" s="38" t="s">
        <v>45</v>
      </c>
      <c r="B64" s="38" t="s">
        <v>46</v>
      </c>
      <c r="C64" s="39">
        <f>B7*12.5/100</f>
        <v>0</v>
      </c>
      <c r="D64" s="36"/>
      <c r="E64" s="36"/>
      <c r="F64" s="36"/>
      <c r="G64" s="36"/>
      <c r="H64" s="36"/>
      <c r="I64" s="36"/>
      <c r="J64" s="36"/>
      <c r="K64" s="36"/>
      <c r="L64" s="36"/>
      <c r="M64" s="36"/>
      <c r="N64" s="36"/>
      <c r="O64" s="36"/>
      <c r="P64" s="36"/>
      <c r="Q64" s="36"/>
      <c r="R64" s="36"/>
      <c r="S64" s="36"/>
      <c r="T64" s="36"/>
      <c r="U64" s="36"/>
      <c r="V64" s="36"/>
      <c r="W64" s="36"/>
    </row>
    <row r="65" spans="1:23" ht="15.75" hidden="1" x14ac:dyDescent="0.25">
      <c r="A65" s="38" t="s">
        <v>47</v>
      </c>
      <c r="B65" s="38" t="s">
        <v>48</v>
      </c>
      <c r="C65" s="36">
        <f>B7*10%</f>
        <v>0</v>
      </c>
      <c r="D65" s="36"/>
      <c r="E65" s="36"/>
      <c r="F65" s="36"/>
      <c r="G65" s="36"/>
      <c r="H65" s="36"/>
      <c r="I65" s="36"/>
      <c r="J65" s="36"/>
      <c r="K65" s="36"/>
      <c r="L65" s="36"/>
      <c r="M65" s="36"/>
      <c r="N65" s="36"/>
      <c r="O65" s="36"/>
      <c r="P65" s="36"/>
      <c r="Q65" s="36"/>
      <c r="R65" s="36"/>
      <c r="S65" s="36"/>
      <c r="T65" s="36"/>
      <c r="U65" s="36"/>
      <c r="V65" s="36"/>
      <c r="W65" s="36"/>
    </row>
    <row r="66" spans="1:23" ht="15.75" hidden="1" x14ac:dyDescent="0.25">
      <c r="A66" s="38" t="s">
        <v>49</v>
      </c>
      <c r="B66" s="38" t="s">
        <v>50</v>
      </c>
      <c r="C66" s="36">
        <f>IF(B7&gt;195695.88,11741.75+(B7-195695.88)*12.5%,B7*6%)</f>
        <v>0</v>
      </c>
      <c r="D66" s="36">
        <f>IF(B7&gt;204917.15,12295.03+(B7-204917.15)*12.5%,B7*6%)</f>
        <v>0</v>
      </c>
      <c r="E66" s="36">
        <f>IF(B7&gt;215163,12909.78+(B7-215163)*12.5%,B7*6%)</f>
        <v>0</v>
      </c>
      <c r="F66" s="36"/>
      <c r="G66" s="36"/>
      <c r="H66" s="36"/>
      <c r="I66" s="36"/>
      <c r="J66" s="36"/>
      <c r="K66" s="36"/>
      <c r="L66" s="36"/>
      <c r="M66" s="36"/>
      <c r="N66" s="36"/>
      <c r="O66" s="36"/>
      <c r="P66" s="36"/>
      <c r="Q66" s="36"/>
      <c r="R66" s="36"/>
      <c r="S66" s="36"/>
      <c r="T66" s="36"/>
      <c r="U66" s="36"/>
      <c r="V66" s="36"/>
      <c r="W66" s="36"/>
    </row>
    <row r="67" spans="1:23" ht="15.75" hidden="1" x14ac:dyDescent="0.25">
      <c r="A67" s="38" t="s">
        <v>51</v>
      </c>
      <c r="B67" s="38" t="s">
        <v>52</v>
      </c>
      <c r="C67" s="36">
        <f>IF(B7&gt;195695.88,9784.79+(B7-195695.88)*10%,B7*5%)</f>
        <v>0</v>
      </c>
      <c r="D67" s="36">
        <f>IF(B7&gt;204917.15,10245.86+(B7-204917.15)*10%,B7*5%)</f>
        <v>0</v>
      </c>
      <c r="E67" s="36">
        <f>IF(B7&gt;215163,10758.15+(B7-215163)*10%,B7*5%)</f>
        <v>0</v>
      </c>
      <c r="F67" s="36"/>
      <c r="G67" s="36"/>
      <c r="H67" s="36"/>
      <c r="I67" s="36"/>
      <c r="J67" s="36"/>
      <c r="K67" s="36"/>
      <c r="L67" s="36"/>
      <c r="M67" s="36"/>
      <c r="N67" s="36"/>
      <c r="O67" s="36"/>
      <c r="P67" s="36"/>
      <c r="Q67" s="36"/>
      <c r="R67" s="36"/>
      <c r="S67" s="36"/>
      <c r="T67" s="36"/>
      <c r="U67" s="36"/>
      <c r="V67" s="36"/>
      <c r="W67" s="36"/>
    </row>
    <row r="68" spans="1:23" ht="15.75" hidden="1" x14ac:dyDescent="0.25">
      <c r="A68" s="38" t="s">
        <v>53</v>
      </c>
      <c r="B68" s="38" t="s">
        <v>54</v>
      </c>
      <c r="C68" s="36"/>
      <c r="D68" s="36"/>
      <c r="E68" s="36"/>
      <c r="F68" s="36"/>
      <c r="G68" s="36"/>
      <c r="H68" s="36"/>
      <c r="I68" s="36"/>
      <c r="J68" s="36"/>
      <c r="K68" s="36"/>
      <c r="L68" s="36"/>
      <c r="M68" s="36"/>
      <c r="N68" s="36"/>
      <c r="O68" s="36"/>
      <c r="P68" s="36"/>
      <c r="Q68" s="36"/>
      <c r="R68" s="36"/>
      <c r="S68" s="36"/>
      <c r="T68" s="36"/>
      <c r="U68" s="36"/>
      <c r="V68" s="36"/>
      <c r="W68" s="36"/>
    </row>
    <row r="69" spans="1:23" ht="15.75" hidden="1" x14ac:dyDescent="0.25">
      <c r="A69" s="38" t="s">
        <v>55</v>
      </c>
      <c r="B69" s="38" t="s">
        <v>56</v>
      </c>
      <c r="C69" s="36">
        <f>IF(B10="ja",C65,C64)</f>
        <v>0</v>
      </c>
      <c r="D69" s="36"/>
      <c r="E69" s="36" t="s">
        <v>28</v>
      </c>
      <c r="F69" s="36" t="s">
        <v>28</v>
      </c>
      <c r="G69" s="36" t="s">
        <v>28</v>
      </c>
      <c r="H69" s="36" t="s">
        <v>28</v>
      </c>
      <c r="I69" s="36"/>
      <c r="J69" s="36"/>
      <c r="K69" s="36"/>
      <c r="L69" s="36"/>
      <c r="M69" s="36"/>
      <c r="N69" s="36"/>
      <c r="O69" s="36"/>
      <c r="P69" s="36"/>
      <c r="Q69" s="36"/>
      <c r="R69" s="36"/>
      <c r="S69" s="36"/>
      <c r="T69" s="36"/>
      <c r="U69" s="36"/>
      <c r="V69" s="36"/>
      <c r="W69" s="36"/>
    </row>
    <row r="70" spans="1:23" ht="15.75" hidden="1" x14ac:dyDescent="0.25">
      <c r="A70" s="38" t="s">
        <v>57</v>
      </c>
      <c r="B70" s="38" t="s">
        <v>58</v>
      </c>
      <c r="C70" s="36">
        <f>IF(C6="ja",C71,C69)</f>
        <v>0</v>
      </c>
      <c r="D70" s="36"/>
      <c r="E70" s="36" t="s">
        <v>59</v>
      </c>
      <c r="F70" s="36" t="s">
        <v>59</v>
      </c>
      <c r="G70" s="36" t="s">
        <v>59</v>
      </c>
      <c r="H70" s="36" t="s">
        <v>59</v>
      </c>
      <c r="I70" s="36"/>
      <c r="J70" s="36"/>
      <c r="K70" s="36"/>
      <c r="L70" s="36"/>
      <c r="M70" s="36"/>
      <c r="N70" s="36"/>
      <c r="O70" s="36"/>
      <c r="P70" s="36"/>
      <c r="Q70" s="36"/>
      <c r="R70" s="36"/>
      <c r="S70" s="36"/>
      <c r="T70" s="36"/>
      <c r="U70" s="36"/>
      <c r="V70" s="36"/>
      <c r="W70" s="36"/>
    </row>
    <row r="71" spans="1:23" ht="15.75" hidden="1" x14ac:dyDescent="0.25">
      <c r="A71" s="38" t="s">
        <v>60</v>
      </c>
      <c r="B71" s="38" t="s">
        <v>61</v>
      </c>
      <c r="C71" s="36">
        <f>IF(B10="ja",C74,C72)</f>
        <v>0</v>
      </c>
      <c r="D71" s="36"/>
      <c r="E71" s="36"/>
      <c r="F71" s="36"/>
      <c r="G71" s="36"/>
      <c r="H71" s="36"/>
      <c r="I71" s="36"/>
      <c r="J71" s="36"/>
      <c r="K71" s="36"/>
      <c r="L71" s="36"/>
      <c r="M71" s="36"/>
      <c r="N71" s="36"/>
      <c r="O71" s="36"/>
      <c r="P71" s="36"/>
      <c r="Q71" s="36"/>
      <c r="R71" s="36"/>
      <c r="S71" s="36"/>
      <c r="T71" s="36"/>
      <c r="U71" s="36"/>
      <c r="V71" s="36"/>
      <c r="W71" s="36"/>
    </row>
    <row r="72" spans="1:23" ht="15.75" hidden="1" x14ac:dyDescent="0.25">
      <c r="A72" s="38" t="s">
        <v>62</v>
      </c>
      <c r="B72" s="38" t="s">
        <v>63</v>
      </c>
      <c r="C72" s="36">
        <f>IF(AND(C8="NVT",C9="NVT"),C66,C73)</f>
        <v>0</v>
      </c>
      <c r="D72" s="36"/>
      <c r="E72" s="36"/>
      <c r="F72" s="36"/>
      <c r="G72" s="36" t="s">
        <v>28</v>
      </c>
      <c r="H72" s="36"/>
      <c r="I72" s="36"/>
      <c r="J72" s="36"/>
      <c r="K72" s="36"/>
      <c r="L72" s="36"/>
      <c r="M72" s="36"/>
      <c r="N72" s="36"/>
      <c r="O72" s="36"/>
      <c r="P72" s="36"/>
      <c r="Q72" s="36"/>
      <c r="R72" s="36"/>
      <c r="S72" s="36"/>
      <c r="T72" s="36"/>
      <c r="U72" s="36"/>
      <c r="V72" s="36"/>
      <c r="W72" s="36"/>
    </row>
    <row r="73" spans="1:23" ht="15.75" hidden="1" x14ac:dyDescent="0.25">
      <c r="A73" s="38" t="s">
        <v>64</v>
      </c>
      <c r="B73" s="38" t="s">
        <v>65</v>
      </c>
      <c r="C73" s="36">
        <f>IF(C8="NVT",D66,E66)</f>
        <v>0</v>
      </c>
      <c r="D73" s="36"/>
      <c r="E73" s="36">
        <f>IF(C34="koper",D34,0)</f>
        <v>0</v>
      </c>
      <c r="F73" s="36">
        <f>IF(C34="koper",D34*21%,0)</f>
        <v>0</v>
      </c>
      <c r="G73" s="36" t="s">
        <v>59</v>
      </c>
      <c r="H73" s="36"/>
      <c r="I73" s="36"/>
      <c r="J73" s="36"/>
      <c r="K73" s="36"/>
      <c r="L73" s="36"/>
      <c r="M73" s="36"/>
      <c r="N73" s="36"/>
      <c r="O73" s="36"/>
      <c r="P73" s="36"/>
      <c r="Q73" s="36"/>
      <c r="R73" s="36"/>
      <c r="S73" s="36"/>
      <c r="T73" s="36"/>
      <c r="U73" s="36"/>
      <c r="V73" s="36"/>
      <c r="W73" s="36"/>
    </row>
    <row r="74" spans="1:23" ht="15.75" hidden="1" x14ac:dyDescent="0.25">
      <c r="A74" s="38" t="s">
        <v>66</v>
      </c>
      <c r="B74" s="38" t="s">
        <v>67</v>
      </c>
      <c r="C74" s="36">
        <f>IF(AND(C8="NVT",C9="NVT"),C67,C75)</f>
        <v>0</v>
      </c>
      <c r="D74" s="36"/>
      <c r="E74" s="36">
        <f>IF(C35="koper",D35,0)</f>
        <v>0</v>
      </c>
      <c r="F74" s="36">
        <f>IF(C36="koper",D36*21%,0)</f>
        <v>0</v>
      </c>
      <c r="G74" s="36"/>
      <c r="H74" s="36"/>
      <c r="I74" s="36"/>
      <c r="J74" s="36"/>
      <c r="K74" s="36"/>
      <c r="L74" s="36"/>
      <c r="M74" s="36"/>
      <c r="N74" s="36"/>
      <c r="O74" s="36"/>
      <c r="P74" s="36"/>
      <c r="Q74" s="36"/>
      <c r="R74" s="36"/>
      <c r="S74" s="36"/>
      <c r="T74" s="36"/>
      <c r="U74" s="36"/>
      <c r="V74" s="36"/>
      <c r="W74" s="36"/>
    </row>
    <row r="75" spans="1:23" ht="15.75" hidden="1" x14ac:dyDescent="0.25">
      <c r="A75" s="38" t="s">
        <v>68</v>
      </c>
      <c r="B75" s="38" t="s">
        <v>69</v>
      </c>
      <c r="C75" s="36">
        <f>IF(C8="NVT",D67,E67)</f>
        <v>0</v>
      </c>
      <c r="D75" s="36"/>
      <c r="E75" s="36">
        <f>IF(C36="koper",D36,0)</f>
        <v>0</v>
      </c>
      <c r="F75" s="36">
        <f>IF(C37="koper",D37*21%,0)</f>
        <v>0</v>
      </c>
      <c r="G75" s="36"/>
      <c r="H75" s="36"/>
      <c r="I75" s="36"/>
      <c r="J75" s="36"/>
      <c r="K75" s="36"/>
      <c r="L75" s="36"/>
      <c r="M75" s="36"/>
      <c r="N75" s="36"/>
      <c r="O75" s="36"/>
      <c r="P75" s="36"/>
      <c r="Q75" s="36"/>
      <c r="R75" s="36"/>
      <c r="S75" s="36"/>
      <c r="T75" s="36"/>
      <c r="U75" s="36"/>
      <c r="V75" s="36"/>
      <c r="W75" s="36"/>
    </row>
    <row r="76" spans="1:23" ht="15.75" hidden="1" x14ac:dyDescent="0.25">
      <c r="A76" s="38" t="s">
        <v>70</v>
      </c>
      <c r="B76" s="38" t="s">
        <v>71</v>
      </c>
      <c r="C76" s="36"/>
      <c r="D76" s="36"/>
      <c r="E76" s="36">
        <f>IF(C37="koper",D37,0)</f>
        <v>0</v>
      </c>
      <c r="F76" s="36">
        <f>SUM(F73:F75)</f>
        <v>0</v>
      </c>
      <c r="G76" s="36"/>
      <c r="H76" s="36"/>
      <c r="I76" s="36"/>
      <c r="J76" s="36"/>
      <c r="K76" s="36"/>
      <c r="L76" s="36"/>
      <c r="M76" s="36"/>
      <c r="N76" s="36"/>
      <c r="O76" s="36"/>
      <c r="P76" s="36"/>
      <c r="Q76" s="36"/>
      <c r="R76" s="36"/>
      <c r="S76" s="36"/>
      <c r="T76" s="36"/>
      <c r="U76" s="36"/>
      <c r="V76" s="36"/>
      <c r="W76" s="36"/>
    </row>
    <row r="77" spans="1:23" ht="15.75" hidden="1" x14ac:dyDescent="0.25">
      <c r="A77" s="38" t="s">
        <v>72</v>
      </c>
      <c r="B77" s="38" t="s">
        <v>73</v>
      </c>
      <c r="C77" s="36"/>
      <c r="D77" s="36"/>
      <c r="E77" s="36">
        <f>SUM(E73:E76)</f>
        <v>0</v>
      </c>
      <c r="F77" s="36"/>
      <c r="G77" s="36"/>
      <c r="H77" s="36"/>
      <c r="I77" s="36"/>
      <c r="J77" s="36"/>
      <c r="K77" s="36"/>
      <c r="L77" s="36"/>
      <c r="M77" s="36"/>
      <c r="N77" s="36"/>
      <c r="O77" s="36"/>
      <c r="P77" s="36"/>
      <c r="Q77" s="36"/>
      <c r="R77" s="36"/>
      <c r="S77" s="36"/>
      <c r="T77" s="36"/>
      <c r="U77" s="36"/>
      <c r="V77" s="36"/>
      <c r="W77" s="36"/>
    </row>
    <row r="78" spans="1:23" ht="15.75" hidden="1" x14ac:dyDescent="0.25">
      <c r="A78" s="38" t="s">
        <v>74</v>
      </c>
      <c r="B78" s="38" t="s">
        <v>75</v>
      </c>
      <c r="C78" s="36"/>
      <c r="D78" s="36"/>
      <c r="E78" s="36"/>
      <c r="F78" s="36"/>
      <c r="G78" s="36"/>
      <c r="H78" s="36"/>
      <c r="I78" s="36"/>
      <c r="J78" s="36"/>
      <c r="K78" s="36"/>
      <c r="L78" s="36"/>
      <c r="M78" s="36"/>
      <c r="N78" s="36"/>
      <c r="O78" s="36"/>
      <c r="P78" s="36"/>
      <c r="Q78" s="36"/>
      <c r="R78" s="36"/>
      <c r="S78" s="36"/>
      <c r="T78" s="36"/>
      <c r="U78" s="36"/>
      <c r="V78" s="36"/>
      <c r="W78" s="36"/>
    </row>
    <row r="79" spans="1:23" ht="15.75" hidden="1" x14ac:dyDescent="0.25">
      <c r="A79" s="38" t="s">
        <v>76</v>
      </c>
      <c r="B79" s="36"/>
      <c r="C79" s="36"/>
      <c r="D79" s="36"/>
      <c r="E79" s="36">
        <f>IF(C34="verkoper",D34,0)</f>
        <v>0</v>
      </c>
      <c r="F79" s="36"/>
      <c r="G79" s="36"/>
      <c r="H79" s="36"/>
      <c r="I79" s="36"/>
      <c r="J79" s="36"/>
      <c r="K79" s="36"/>
      <c r="L79" s="36"/>
      <c r="M79" s="36"/>
      <c r="N79" s="36"/>
      <c r="O79" s="36"/>
      <c r="P79" s="36"/>
      <c r="Q79" s="36"/>
      <c r="R79" s="36"/>
      <c r="S79" s="36"/>
      <c r="T79" s="36"/>
      <c r="U79" s="36"/>
      <c r="V79" s="36"/>
      <c r="W79" s="36"/>
    </row>
    <row r="80" spans="1:23" ht="15.75" hidden="1" x14ac:dyDescent="0.25">
      <c r="A80" s="38" t="s">
        <v>77</v>
      </c>
      <c r="B80" s="36"/>
      <c r="C80" s="36"/>
      <c r="D80" s="36"/>
      <c r="E80" s="36">
        <f>IF(C35="verkoper",D35,0)</f>
        <v>0</v>
      </c>
      <c r="F80" s="36">
        <f>IF(C34="verkoper",D34*21%,0)</f>
        <v>0</v>
      </c>
      <c r="G80" s="36"/>
      <c r="H80" s="36"/>
      <c r="I80" s="36"/>
      <c r="J80" s="36"/>
      <c r="K80" s="36"/>
      <c r="L80" s="36"/>
      <c r="M80" s="36"/>
      <c r="N80" s="36"/>
      <c r="O80" s="36"/>
      <c r="P80" s="36"/>
      <c r="Q80" s="36"/>
      <c r="R80" s="36"/>
      <c r="S80" s="36"/>
      <c r="T80" s="36"/>
      <c r="U80" s="36"/>
      <c r="V80" s="36"/>
      <c r="W80" s="36"/>
    </row>
    <row r="81" spans="1:23" ht="15.75" hidden="1" x14ac:dyDescent="0.25">
      <c r="A81" s="38" t="s">
        <v>78</v>
      </c>
      <c r="B81" s="36"/>
      <c r="C81" s="36"/>
      <c r="D81" s="36"/>
      <c r="E81" s="36">
        <f>IF(C36="verkoper",D36,0)</f>
        <v>0</v>
      </c>
      <c r="F81" s="36">
        <f>IF(C36="verkoper",D36*21%,0)</f>
        <v>0</v>
      </c>
      <c r="G81" s="36"/>
      <c r="H81" s="36"/>
      <c r="I81" s="36"/>
      <c r="J81" s="36"/>
      <c r="K81" s="36"/>
      <c r="L81" s="36"/>
      <c r="M81" s="36"/>
      <c r="N81" s="36"/>
      <c r="O81" s="36"/>
      <c r="P81" s="36"/>
      <c r="Q81" s="36"/>
      <c r="R81" s="36"/>
      <c r="S81" s="36"/>
      <c r="T81" s="36"/>
      <c r="U81" s="36"/>
      <c r="V81" s="36"/>
      <c r="W81" s="36"/>
    </row>
    <row r="82" spans="1:23" hidden="1" x14ac:dyDescent="0.2">
      <c r="B82" s="36"/>
      <c r="C82" s="36"/>
      <c r="D82" s="36"/>
      <c r="E82" s="36">
        <f>IF(C37="verkoper",D37,0)</f>
        <v>0</v>
      </c>
      <c r="F82" s="36">
        <f>IF(C37="verkoper",D37*21%,0)</f>
        <v>0</v>
      </c>
      <c r="G82" s="36"/>
      <c r="H82" s="36"/>
      <c r="I82" s="36"/>
      <c r="J82" s="36"/>
      <c r="K82" s="36"/>
      <c r="L82" s="36"/>
      <c r="M82" s="36"/>
      <c r="N82" s="36"/>
      <c r="O82" s="36"/>
      <c r="P82" s="36"/>
      <c r="Q82" s="36"/>
      <c r="R82" s="36"/>
      <c r="S82" s="36"/>
      <c r="T82" s="36"/>
      <c r="U82" s="36"/>
      <c r="V82" s="36"/>
      <c r="W82" s="36"/>
    </row>
    <row r="83" spans="1:23" hidden="1" x14ac:dyDescent="0.2">
      <c r="A83" s="40"/>
      <c r="B83" s="36"/>
      <c r="C83" s="36"/>
      <c r="D83" s="36"/>
      <c r="E83" s="36">
        <f>SUM(E79:E82)</f>
        <v>0</v>
      </c>
      <c r="F83" s="36">
        <f>SUM(F80:F82)</f>
        <v>0</v>
      </c>
      <c r="G83" s="36"/>
      <c r="H83" s="36"/>
      <c r="I83" s="36"/>
      <c r="J83" s="36"/>
      <c r="K83" s="36"/>
      <c r="L83" s="36"/>
      <c r="M83" s="36"/>
      <c r="N83" s="36"/>
      <c r="O83" s="36"/>
      <c r="P83" s="36"/>
      <c r="Q83" s="36"/>
      <c r="R83" s="36"/>
      <c r="S83" s="36"/>
      <c r="T83" s="36"/>
      <c r="U83" s="36"/>
      <c r="V83" s="36"/>
      <c r="W83" s="36"/>
    </row>
    <row r="84" spans="1:23" hidden="1" x14ac:dyDescent="0.2">
      <c r="B84" s="36"/>
      <c r="C84" s="36"/>
      <c r="D84" s="36"/>
      <c r="E84" s="36"/>
      <c r="F84" s="36"/>
      <c r="G84" s="36"/>
      <c r="H84" s="36"/>
      <c r="I84" s="36"/>
      <c r="J84" s="36"/>
      <c r="K84" s="36"/>
      <c r="L84" s="36"/>
      <c r="M84" s="36"/>
      <c r="N84" s="36"/>
      <c r="O84" s="36"/>
      <c r="P84" s="36"/>
      <c r="Q84" s="36"/>
      <c r="R84" s="36"/>
      <c r="S84" s="36"/>
      <c r="T84" s="36"/>
      <c r="U84" s="36"/>
      <c r="V84" s="36"/>
      <c r="W84" s="36"/>
    </row>
    <row r="85" spans="1:23" hidden="1" x14ac:dyDescent="0.2">
      <c r="B85" s="36"/>
      <c r="C85" s="36"/>
      <c r="D85" s="36"/>
      <c r="E85" s="36"/>
      <c r="F85" s="36"/>
      <c r="G85" s="36"/>
      <c r="H85" s="36"/>
      <c r="I85" s="36"/>
      <c r="J85" s="36"/>
      <c r="K85" s="36"/>
      <c r="L85" s="36"/>
      <c r="M85" s="36"/>
      <c r="N85" s="36"/>
      <c r="O85" s="36"/>
      <c r="P85" s="36"/>
      <c r="Q85" s="36"/>
      <c r="R85" s="36"/>
      <c r="S85" s="36"/>
      <c r="T85" s="36"/>
      <c r="U85" s="36"/>
      <c r="V85" s="36"/>
      <c r="W85" s="36"/>
    </row>
    <row r="86" spans="1:23" hidden="1" x14ac:dyDescent="0.2">
      <c r="B86" s="20">
        <f>IF(B10=1,-1500,0)</f>
        <v>0</v>
      </c>
      <c r="C86" s="36">
        <f>IF(AND(C6=1,B10=1),-750,0)</f>
        <v>0</v>
      </c>
      <c r="D86" s="36"/>
      <c r="E86" s="36"/>
      <c r="F86" s="36"/>
      <c r="G86" s="36"/>
      <c r="H86" s="36"/>
      <c r="I86" s="36"/>
      <c r="J86" s="36"/>
      <c r="K86" s="36"/>
      <c r="L86" s="36"/>
      <c r="M86" s="36"/>
      <c r="N86" s="36"/>
      <c r="O86" s="36"/>
      <c r="P86" s="36"/>
      <c r="Q86" s="36"/>
      <c r="R86" s="36"/>
      <c r="S86" s="36"/>
      <c r="T86" s="36"/>
      <c r="U86" s="36"/>
      <c r="V86" s="36"/>
      <c r="W86" s="36"/>
    </row>
    <row r="87" spans="1:23" hidden="1" x14ac:dyDescent="0.2">
      <c r="B87" s="20">
        <f>IF(B10=1,-750,0)</f>
        <v>0</v>
      </c>
      <c r="C87" s="36">
        <f>IF(AND(C6=0,B10=1),-1500,0)</f>
        <v>0</v>
      </c>
      <c r="D87" s="36"/>
      <c r="E87" s="36"/>
      <c r="F87" s="36"/>
      <c r="G87" s="36"/>
      <c r="H87" s="36"/>
      <c r="I87" s="36"/>
      <c r="J87" s="36"/>
      <c r="K87" s="36"/>
      <c r="L87" s="36"/>
      <c r="M87" s="36"/>
      <c r="N87" s="36"/>
      <c r="O87" s="36"/>
      <c r="P87" s="36"/>
      <c r="Q87" s="36"/>
      <c r="R87" s="36"/>
      <c r="S87" s="36"/>
      <c r="T87" s="36"/>
      <c r="U87" s="36"/>
      <c r="V87" s="36"/>
      <c r="W87" s="36"/>
    </row>
    <row r="88" spans="1:23" hidden="1" x14ac:dyDescent="0.2">
      <c r="B88" s="36"/>
      <c r="C88" s="36"/>
      <c r="D88" s="36"/>
      <c r="E88" s="36"/>
      <c r="F88" s="36"/>
      <c r="G88" s="36"/>
      <c r="H88" s="36"/>
      <c r="I88" s="36"/>
      <c r="J88" s="36"/>
      <c r="K88" s="36"/>
      <c r="L88" s="36"/>
      <c r="M88" s="36"/>
      <c r="N88" s="36"/>
      <c r="O88" s="36"/>
      <c r="P88" s="36"/>
      <c r="Q88" s="36"/>
      <c r="R88" s="36"/>
      <c r="S88" s="36"/>
      <c r="T88" s="36"/>
      <c r="U88" s="36"/>
      <c r="V88" s="36"/>
      <c r="W88" s="36"/>
    </row>
    <row r="89" spans="1:23" hidden="1" x14ac:dyDescent="0.2">
      <c r="B89" s="36"/>
      <c r="C89" s="36"/>
      <c r="D89" s="36"/>
      <c r="E89" s="36"/>
      <c r="F89" s="36"/>
      <c r="G89" s="36"/>
      <c r="H89" s="36"/>
      <c r="I89" s="36"/>
      <c r="J89" s="36"/>
      <c r="K89" s="36"/>
      <c r="L89" s="36"/>
      <c r="M89" s="36"/>
      <c r="N89" s="36"/>
      <c r="O89" s="36"/>
      <c r="P89" s="36"/>
      <c r="Q89" s="36"/>
      <c r="R89" s="36"/>
      <c r="S89" s="36"/>
      <c r="T89" s="36"/>
      <c r="U89" s="36"/>
      <c r="V89" s="36"/>
      <c r="W89" s="36"/>
    </row>
    <row r="90" spans="1:23" ht="13.5" hidden="1" thickBot="1" x14ac:dyDescent="0.25">
      <c r="B90" s="36"/>
      <c r="C90" s="36"/>
      <c r="D90" s="36"/>
      <c r="E90" s="36"/>
      <c r="F90" s="36"/>
      <c r="G90" s="36"/>
      <c r="H90" s="36"/>
      <c r="I90" s="36"/>
      <c r="J90" s="36"/>
      <c r="K90" s="36"/>
      <c r="L90" s="36"/>
      <c r="M90" s="36"/>
      <c r="N90" s="36"/>
      <c r="O90" s="36"/>
      <c r="P90" s="36"/>
      <c r="Q90" s="36"/>
      <c r="R90" s="36"/>
      <c r="S90" s="36"/>
      <c r="T90" s="36"/>
      <c r="U90" s="36"/>
      <c r="V90" s="36"/>
      <c r="W90" s="36"/>
    </row>
    <row r="91" spans="1:23" ht="13.5" hidden="1" thickBot="1" x14ac:dyDescent="0.25">
      <c r="B91" s="41"/>
      <c r="C91" s="36"/>
      <c r="D91" s="36"/>
      <c r="E91" s="36"/>
      <c r="F91" s="36"/>
      <c r="G91" s="36"/>
      <c r="H91" s="42"/>
      <c r="I91" s="42"/>
      <c r="J91" s="42"/>
      <c r="K91" s="42"/>
      <c r="L91" s="42"/>
      <c r="M91" s="42"/>
      <c r="N91" s="42"/>
      <c r="O91" s="42"/>
      <c r="P91" s="42"/>
      <c r="Q91" s="42"/>
      <c r="R91" s="42"/>
      <c r="S91" s="42"/>
      <c r="T91" s="42"/>
      <c r="U91" s="42"/>
      <c r="V91" s="42"/>
      <c r="W91" s="42"/>
    </row>
    <row r="92" spans="1:23" ht="13.5" hidden="1" thickBot="1" x14ac:dyDescent="0.25">
      <c r="E92" s="42"/>
      <c r="F92" s="36"/>
      <c r="G92" s="42"/>
    </row>
    <row r="93" spans="1:23" ht="13.5" hidden="1" thickBot="1" x14ac:dyDescent="0.25">
      <c r="F93" s="36"/>
    </row>
    <row r="94" spans="1:23" ht="13.5" hidden="1" thickBot="1" x14ac:dyDescent="0.25">
      <c r="F94" s="42"/>
    </row>
    <row r="95" spans="1:23" hidden="1" x14ac:dyDescent="0.2">
      <c r="A95" s="5" t="s">
        <v>2</v>
      </c>
      <c r="C95" s="5" t="s">
        <v>79</v>
      </c>
      <c r="D95" s="5" t="s">
        <v>80</v>
      </c>
    </row>
    <row r="96" spans="1:23" hidden="1" x14ac:dyDescent="0.2">
      <c r="D96" s="5">
        <v>525</v>
      </c>
    </row>
    <row r="97" spans="1:6" hidden="1" x14ac:dyDescent="0.2">
      <c r="D97" s="5">
        <v>100</v>
      </c>
    </row>
    <row r="98" spans="1:6" hidden="1" x14ac:dyDescent="0.2">
      <c r="D98" s="5">
        <v>675</v>
      </c>
    </row>
    <row r="99" spans="1:6" hidden="1" x14ac:dyDescent="0.2"/>
    <row r="100" spans="1:6" hidden="1" x14ac:dyDescent="0.2"/>
    <row r="101" spans="1:6" hidden="1" x14ac:dyDescent="0.2"/>
    <row r="102" spans="1:6" ht="14.25" hidden="1" x14ac:dyDescent="0.2">
      <c r="A102" s="43" t="s">
        <v>81</v>
      </c>
      <c r="B102" s="43"/>
      <c r="C102" s="43" t="s">
        <v>81</v>
      </c>
      <c r="D102" s="44" t="s">
        <v>82</v>
      </c>
      <c r="E102" s="45"/>
      <c r="F102" s="43" t="s">
        <v>13</v>
      </c>
    </row>
    <row r="103" spans="1:6" ht="15" hidden="1" x14ac:dyDescent="0.25">
      <c r="A103" s="46">
        <v>0</v>
      </c>
      <c r="B103" s="47"/>
      <c r="C103" s="46">
        <v>7500</v>
      </c>
      <c r="D103" s="48">
        <v>4.5600000000000002E-2</v>
      </c>
      <c r="E103" s="49"/>
      <c r="F103" s="46">
        <f>IF($B$7&lt;C103,$B$7*D103,C103*D103)</f>
        <v>0</v>
      </c>
    </row>
    <row r="104" spans="1:6" ht="15" hidden="1" x14ac:dyDescent="0.25">
      <c r="A104" s="46">
        <v>7500</v>
      </c>
      <c r="B104" s="47"/>
      <c r="C104" s="46">
        <v>17500</v>
      </c>
      <c r="D104" s="48">
        <v>2.8500000000000001E-2</v>
      </c>
      <c r="E104" s="49"/>
      <c r="F104" s="47" t="str">
        <f t="shared" ref="F104:F109" si="0">IF($B$7&lt;=A104," ",IF($B$7&lt;C104,($B$7-C103)*D104,(C104-A104)*D104))</f>
        <v xml:space="preserve"> </v>
      </c>
    </row>
    <row r="105" spans="1:6" ht="15" hidden="1" x14ac:dyDescent="0.25">
      <c r="A105" s="46">
        <v>17500</v>
      </c>
      <c r="B105" s="47"/>
      <c r="C105" s="46">
        <v>30000</v>
      </c>
      <c r="D105" s="48">
        <v>2.2800000000000001E-2</v>
      </c>
      <c r="E105" s="49"/>
      <c r="F105" s="47" t="str">
        <f t="shared" si="0"/>
        <v xml:space="preserve"> </v>
      </c>
    </row>
    <row r="106" spans="1:6" ht="15" hidden="1" x14ac:dyDescent="0.25">
      <c r="A106" s="46">
        <v>30000</v>
      </c>
      <c r="B106" s="47"/>
      <c r="C106" s="46">
        <v>45495</v>
      </c>
      <c r="D106" s="48">
        <v>1.7100000000000001E-2</v>
      </c>
      <c r="E106" s="49"/>
      <c r="F106" s="47" t="str">
        <f t="shared" si="0"/>
        <v xml:space="preserve"> </v>
      </c>
    </row>
    <row r="107" spans="1:6" ht="15" hidden="1" x14ac:dyDescent="0.25">
      <c r="A107" s="46">
        <v>45495</v>
      </c>
      <c r="B107" s="47"/>
      <c r="C107" s="46">
        <v>64095</v>
      </c>
      <c r="D107" s="48">
        <v>1.14E-2</v>
      </c>
      <c r="E107" s="49"/>
      <c r="F107" s="47" t="str">
        <f t="shared" si="0"/>
        <v xml:space="preserve"> </v>
      </c>
    </row>
    <row r="108" spans="1:6" ht="15" hidden="1" x14ac:dyDescent="0.25">
      <c r="A108" s="46">
        <v>64095</v>
      </c>
      <c r="B108" s="47"/>
      <c r="C108" s="46">
        <v>250095</v>
      </c>
      <c r="D108" s="48">
        <v>5.7000000000000002E-3</v>
      </c>
      <c r="E108" s="49"/>
      <c r="F108" s="47" t="str">
        <f t="shared" si="0"/>
        <v xml:space="preserve"> </v>
      </c>
    </row>
    <row r="109" spans="1:6" ht="15" hidden="1" x14ac:dyDescent="0.25">
      <c r="A109" s="46">
        <v>250095</v>
      </c>
      <c r="B109" s="47"/>
      <c r="C109" s="46">
        <f>$B$7</f>
        <v>0</v>
      </c>
      <c r="D109" s="48">
        <v>5.6999999999999998E-4</v>
      </c>
      <c r="E109" s="49"/>
      <c r="F109" s="47" t="str">
        <f t="shared" si="0"/>
        <v xml:space="preserve"> </v>
      </c>
    </row>
    <row r="110" spans="1:6" ht="15" hidden="1" x14ac:dyDescent="0.25">
      <c r="A110" s="50"/>
      <c r="B110" s="51"/>
      <c r="C110" s="51"/>
      <c r="D110" s="52"/>
      <c r="E110" s="53"/>
      <c r="F110" s="53"/>
    </row>
    <row r="111" spans="1:6" ht="15" hidden="1" x14ac:dyDescent="0.25">
      <c r="A111" s="43" t="s">
        <v>83</v>
      </c>
      <c r="B111" s="54"/>
      <c r="C111" s="51"/>
      <c r="D111" s="55"/>
      <c r="E111" s="53"/>
      <c r="F111" s="56">
        <f>SUM(F103:F110)</f>
        <v>0</v>
      </c>
    </row>
    <row r="112" spans="1:6" hidden="1" x14ac:dyDescent="0.2"/>
    <row r="113" spans="3:3" hidden="1" x14ac:dyDescent="0.2"/>
    <row r="114" spans="3:3" hidden="1" x14ac:dyDescent="0.2"/>
    <row r="115" spans="3:3" hidden="1" x14ac:dyDescent="0.2"/>
    <row r="116" spans="3:3" x14ac:dyDescent="0.2">
      <c r="C116" s="87" t="s">
        <v>86</v>
      </c>
    </row>
  </sheetData>
  <sheetProtection algorithmName="SHA-512" hashValue="1ioXdDiVnXp70Qd0R07iXWGicXCftv3RuhPNrjJ5mXBoWDR0EZlpX3atAc8ik79Tq8Y/PHvMEUeGWENq2PqRWA==" saltValue="mWJ3keFWnWZg2szX1BQT7Q==" spinCount="100000" sheet="1" objects="1" scenarios="1"/>
  <phoneticPr fontId="0" type="noConversion"/>
  <dataValidations count="7">
    <dataValidation type="list" allowBlank="1" showInputMessage="1" showErrorMessage="1" sqref="C37 C41:C42">
      <formula1>$G$72:$G$73</formula1>
    </dataValidation>
    <dataValidation type="list" allowBlank="1" showInputMessage="1" showErrorMessage="1" sqref="C36">
      <formula1>$G$69:$G$70</formula1>
    </dataValidation>
    <dataValidation type="list" allowBlank="1" showInputMessage="1" showErrorMessage="1" sqref="C35">
      <formula1>$F$69:$F$70</formula1>
    </dataValidation>
    <dataValidation type="list" allowBlank="1" showInputMessage="1" showErrorMessage="1" sqref="C34">
      <formula1>$E$69:$E$70</formula1>
    </dataValidation>
    <dataValidation type="list" allowBlank="1" showInputMessage="1" showErrorMessage="1" sqref="C10">
      <formula1>$D$61:$D$62</formula1>
    </dataValidation>
    <dataValidation type="list" allowBlank="1" showInputMessage="1" showErrorMessage="1" sqref="C9">
      <formula1>$C$61:$C$62</formula1>
    </dataValidation>
    <dataValidation type="list" allowBlank="1" showInputMessage="1" showErrorMessage="1" sqref="C11">
      <formula1>$G$61:$G$62</formula1>
    </dataValidation>
  </dataValidations>
  <hyperlinks>
    <hyperlink ref="B10" r:id="rId1"/>
    <hyperlink ref="D50" r:id="rId2"/>
    <hyperlink ref="C50" r:id="rId3"/>
    <hyperlink ref="C52" r:id="rId4"/>
    <hyperlink ref="D52" r:id="rId5"/>
    <hyperlink ref="C116"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vt:lpstr>
      <vt:lpstr>VKB!_1._Zegels_Minuut_Brevet</vt:lpstr>
      <vt:lpstr>VKB!_2._Registratie_Minuut_Brevet</vt:lpstr>
      <vt:lpstr>VKB!_3._Registratie_aanhangsel</vt:lpstr>
      <vt:lpstr>VKB!Aard</vt:lpstr>
      <vt:lpstr>VKB!Afdrukbereik</vt:lpstr>
      <vt:lpstr>VKB!Datum</vt:lpstr>
      <vt:lpstr>VKB!KOSTENFICHE</vt:lpstr>
      <vt:lpstr>VKB!Naam</vt:lpstr>
      <vt:lpstr>VKB!Rep.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2014-11-12T20:36:29Z</dcterms:modified>
</cp:coreProperties>
</file>