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" sheetId="1" r:id="rId1"/>
  </sheets>
  <definedNames>
    <definedName name="_1._Zegels_Minuut_Brevet" localSheetId="0">VKV!$A$17:$J$17</definedName>
    <definedName name="_1._Zegels_Minuut_Brevet">#REF!</definedName>
    <definedName name="_10._Tweede_getuigschrift" localSheetId="0">VKV!#REF!</definedName>
    <definedName name="_10._Tweede_getuigschrift">#REF!</definedName>
    <definedName name="_11._Kadaster_uittreksel" localSheetId="0">VKV!#REF!</definedName>
    <definedName name="_11._Kadaster_uittreksel">#REF!</definedName>
    <definedName name="_12._Getuigen" localSheetId="0">VKV!#REF!</definedName>
    <definedName name="_12._Getuigen">#REF!</definedName>
    <definedName name="_13._Allerlei_uitgaven" localSheetId="0">VKV!#REF!</definedName>
    <definedName name="_13._Allerlei_uitgaven">#REF!</definedName>
    <definedName name="_14." localSheetId="0">VKV!#REF!</definedName>
    <definedName name="_14.">#REF!</definedName>
    <definedName name="_15." localSheetId="0">VKV!#REF!</definedName>
    <definedName name="_15.">#REF!</definedName>
    <definedName name="_2._Registratie_Minuut_Brevet" localSheetId="0">VKV!$C$23:$K$23</definedName>
    <definedName name="_2._Registratie_Minuut_Brevet">#REF!</definedName>
    <definedName name="_3._Registratie_aanhangsel" localSheetId="0">VKV!$H$24:$K$24</definedName>
    <definedName name="_3._Registratie_aanhangsel">#REF!</definedName>
    <definedName name="_4.Zegels_afschrift_grosse" localSheetId="0">VKV!#REF!</definedName>
    <definedName name="_4.Zegels_afschrift_grosse">#REF!</definedName>
    <definedName name="_5._Hypotheek__inschr._overschr._doorh." localSheetId="0">VKV!#REF!</definedName>
    <definedName name="_5._Hypotheek__inschr._overschr._doorh.">#REF!</definedName>
    <definedName name="_6._Loon_pandbewaarder" localSheetId="0">VKV!#REF!</definedName>
    <definedName name="_6._Loon_pandbewaarder">#REF!</definedName>
    <definedName name="_7._Zegels__bord._aanh." localSheetId="0">VKV!#REF!</definedName>
    <definedName name="_7._Zegels__bord._aanh.">#REF!</definedName>
    <definedName name="_8._Opzoekingen" localSheetId="0">VKV!#REF!</definedName>
    <definedName name="_8._Opzoekingen">#REF!</definedName>
    <definedName name="_9._Hypothecair_getuigschrift" localSheetId="0">VKV!#REF!</definedName>
    <definedName name="_9._Hypothecair_getuigschrift">#REF!</definedName>
    <definedName name="Aard" localSheetId="0">VKV!$C$4:$J$4</definedName>
    <definedName name="Aard">#REF!</definedName>
    <definedName name="_xlnm.Print_Area" localSheetId="0">VKV!$A$1:$I$43</definedName>
    <definedName name="Datum" localSheetId="0">VKV!$C$4:$K$40</definedName>
    <definedName name="Datum">#REF!</definedName>
    <definedName name="gemeentelijke_info">#REF!</definedName>
    <definedName name="Kantoor_van_Notaris_J._SIMONART_te_Leuven" localSheetId="0">VKV!#REF!</definedName>
    <definedName name="Kantoor_van_Notaris_J._SIMONART_te_Leuven">#REF!</definedName>
    <definedName name="KOSTENFICHE" localSheetId="0">VKV!$A$1:$K$40</definedName>
    <definedName name="KOSTENFICHE">#REF!</definedName>
    <definedName name="Last_Row">IF(Values_Entered,Header_Row+Number_of_Payments,Header_Row)</definedName>
    <definedName name="Naam" localSheetId="0">VKV!$C$9:$J$9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VKV!$J$4:$J$42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VKV!$A$3:$K$40</definedName>
  </definedNames>
  <calcPr calcId="152511"/>
</workbook>
</file>

<file path=xl/calcChain.xml><?xml version="1.0" encoding="utf-8"?>
<calcChain xmlns="http://schemas.openxmlformats.org/spreadsheetml/2006/main">
  <c r="G37" i="1" l="1"/>
  <c r="H39" i="1" s="1"/>
  <c r="C7" i="1"/>
  <c r="J99" i="1" s="1"/>
  <c r="G19" i="1"/>
  <c r="G24" i="1"/>
  <c r="B74" i="1"/>
  <c r="C74" i="1"/>
  <c r="C76" i="1" s="1"/>
  <c r="C78" i="1" s="1"/>
  <c r="F74" i="1"/>
  <c r="F75" i="1" s="1"/>
  <c r="B75" i="1"/>
  <c r="C75" i="1"/>
  <c r="C81" i="1"/>
  <c r="G81" i="1"/>
  <c r="C82" i="1"/>
  <c r="G82" i="1"/>
  <c r="J98" i="1"/>
  <c r="J100" i="1"/>
  <c r="J102" i="1"/>
  <c r="J103" i="1"/>
  <c r="G104" i="1"/>
  <c r="J104" i="1"/>
  <c r="J101" i="1" l="1"/>
  <c r="J106" i="1" s="1"/>
  <c r="H17" i="1" s="1"/>
  <c r="G18" i="1"/>
  <c r="D76" i="1"/>
  <c r="E76" i="1" s="1"/>
  <c r="G21" i="1" s="1"/>
  <c r="G75" i="1" s="1"/>
  <c r="H74" i="1" s="1"/>
  <c r="H75" i="1" s="1"/>
  <c r="G22" i="1" s="1"/>
  <c r="H40" i="1"/>
  <c r="H42" i="1" s="1"/>
  <c r="H28" i="1" l="1"/>
  <c r="G20" i="1"/>
  <c r="H27" i="1" l="1"/>
  <c r="H30" i="1" s="1"/>
</calcChain>
</file>

<file path=xl/sharedStrings.xml><?xml version="1.0" encoding="utf-8"?>
<sst xmlns="http://schemas.openxmlformats.org/spreadsheetml/2006/main" count="61" uniqueCount="47">
  <si>
    <t>Dossier</t>
  </si>
  <si>
    <t>Cliënt</t>
  </si>
  <si>
    <t>Prijs</t>
  </si>
  <si>
    <t>Lasten:</t>
  </si>
  <si>
    <t>Basis</t>
  </si>
  <si>
    <t>Betaald voorschot</t>
  </si>
  <si>
    <t>Meeneembaarheid? (bedrag invullen)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</si>
  <si>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</si>
  <si>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</si>
  <si>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</si>
  <si>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</si>
  <si>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Klein beschrijf</t>
  </si>
  <si>
    <t>Meeneembaarheid</t>
  </si>
  <si>
    <t>Abattement</t>
  </si>
  <si>
    <t>Verhoogd abattement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</si>
  <si>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</si>
  <si>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</si>
  <si>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</si>
  <si>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</si>
  <si>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</si>
  <si>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</si>
  <si>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</si>
  <si>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</si>
  <si>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</si>
  <si>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</si>
  <si>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Bodemattesten</t>
  </si>
  <si>
    <t>Andere</t>
  </si>
  <si>
    <t>Totaal uitgaven voor verkoper: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</si>
  <si>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</si>
  <si>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</si>
  <si>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</si>
  <si>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</si>
  <si>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</si>
  <si>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</si>
  <si>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</si>
  <si>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</si>
  <si>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</si>
  <si>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</si>
  <si>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VERKOOP ONROEREND GOED VLAANDEREN</t>
  </si>
  <si>
    <t>ja</t>
  </si>
  <si>
    <t>neen</t>
  </si>
  <si>
    <t>Klein beschrijf?</t>
  </si>
  <si>
    <t>Abattement?</t>
  </si>
  <si>
    <t>Verhoogd abattement?</t>
  </si>
  <si>
    <t>Sociaal krediet voor minstens 50%?</t>
  </si>
  <si>
    <t>Aandeel basisakte of verkavelingsakte</t>
  </si>
  <si>
    <t>Boekje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</si>
</sst>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</numFmts>
  <fonts count="16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4" fillId="0" borderId="0"/>
    <xf numFmtId="0" fontId="1" fillId="0" borderId="0"/>
    <xf numFmtId="0" fontId="14" fillId="0" borderId="0"/>
    <xf numFmtId="176" fontId="8" fillId="0" borderId="1">
      <protection locked="0"/>
    </xf>
    <xf numFmtId="0" fontId="15" fillId="0" borderId="16" applyNumberFormat="0" applyFill="0" applyAlignment="0" applyProtection="0"/>
  </cellStyleXfs>
  <cellXfs count="92">
    <xf numFmtId="0" fontId="0" fillId="0" borderId="0" xfId="0"/>
    <xf numFmtId="0" fontId="1" fillId="2" borderId="0" xfId="13" applyFill="1" applyBorder="1" applyAlignment="1" applyProtection="1">
      <alignment horizontal="center"/>
      <protection locked="0" hidden="1"/>
    </xf>
    <xf numFmtId="166" fontId="1" fillId="3" borderId="0" xfId="13" applyNumberFormat="1" applyFill="1" applyBorder="1" applyAlignment="1" applyProtection="1">
      <alignment horizontal="left"/>
      <protection hidden="1"/>
    </xf>
    <xf numFmtId="3" fontId="1" fillId="3" borderId="0" xfId="13" applyNumberFormat="1" applyFont="1" applyFill="1" applyProtection="1"/>
    <xf numFmtId="3" fontId="1" fillId="3" borderId="0" xfId="13" applyNumberFormat="1" applyFont="1" applyFill="1" applyProtection="1">
      <protection hidden="1"/>
    </xf>
    <xf numFmtId="178" fontId="1" fillId="2" borderId="0" xfId="13" applyNumberFormat="1" applyFill="1" applyBorder="1" applyAlignment="1" applyProtection="1">
      <alignment horizontal="right"/>
      <protection locked="0" hidden="1"/>
    </xf>
    <xf numFmtId="0" fontId="2" fillId="3" borderId="2" xfId="13" applyFont="1" applyFill="1" applyBorder="1" applyAlignment="1" applyProtection="1">
      <alignment horizontal="left"/>
      <protection hidden="1"/>
    </xf>
    <xf numFmtId="0" fontId="1" fillId="3" borderId="2" xfId="13" applyNumberFormat="1" applyFill="1" applyBorder="1" applyAlignment="1" applyProtection="1">
      <protection hidden="1"/>
    </xf>
    <xf numFmtId="165" fontId="1" fillId="3" borderId="2" xfId="13" applyNumberFormat="1" applyFill="1" applyBorder="1" applyAlignment="1" applyProtection="1">
      <protection hidden="1"/>
    </xf>
    <xf numFmtId="0" fontId="1" fillId="3" borderId="0" xfId="13" applyFill="1"/>
    <xf numFmtId="0" fontId="2" fillId="3" borderId="0" xfId="13" applyFont="1" applyFill="1" applyBorder="1" applyAlignment="1" applyProtection="1">
      <alignment horizontal="left"/>
      <protection hidden="1"/>
    </xf>
    <xf numFmtId="165" fontId="1" fillId="3" borderId="0" xfId="13" applyNumberFormat="1" applyFill="1" applyBorder="1" applyAlignment="1" applyProtection="1">
      <protection hidden="1"/>
    </xf>
    <xf numFmtId="0" fontId="2" fillId="3" borderId="0" xfId="13" applyNumberFormat="1" applyFont="1" applyFill="1" applyBorder="1" applyAlignment="1" applyProtection="1">
      <alignment horizontal="left"/>
      <protection hidden="1"/>
    </xf>
    <xf numFmtId="0" fontId="1" fillId="3" borderId="0" xfId="13" applyNumberFormat="1" applyFill="1" applyBorder="1" applyAlignment="1" applyProtection="1"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left"/>
      <protection hidden="1"/>
    </xf>
    <xf numFmtId="0" fontId="1" fillId="3" borderId="0" xfId="13" applyFill="1" applyProtection="1">
      <protection hidden="1"/>
    </xf>
    <xf numFmtId="166" fontId="1" fillId="3" borderId="0" xfId="13" applyNumberFormat="1" applyFill="1" applyBorder="1" applyAlignment="1" applyProtection="1">
      <protection hidden="1"/>
    </xf>
    <xf numFmtId="0" fontId="1" fillId="3" borderId="0" xfId="13" applyFont="1" applyFill="1" applyBorder="1" applyAlignment="1" applyProtection="1">
      <alignment horizontal="center"/>
      <protection hidden="1"/>
    </xf>
    <xf numFmtId="166" fontId="1" fillId="3" borderId="0" xfId="13" applyNumberFormat="1" applyFont="1" applyFill="1" applyBorder="1" applyAlignment="1" applyProtection="1">
      <alignment horizontal="left"/>
      <protection hidden="1"/>
    </xf>
    <xf numFmtId="165" fontId="1" fillId="3" borderId="0" xfId="13" applyNumberFormat="1" applyFont="1" applyFill="1" applyBorder="1" applyAlignment="1" applyProtection="1">
      <protection hidden="1"/>
    </xf>
    <xf numFmtId="0" fontId="2" fillId="3" borderId="0" xfId="13" quotePrefix="1" applyFont="1" applyFill="1" applyBorder="1" applyAlignment="1" applyProtection="1">
      <alignment horizontal="left"/>
      <protection hidden="1"/>
    </xf>
    <xf numFmtId="0" fontId="2" fillId="3" borderId="3" xfId="13" applyFont="1" applyFill="1" applyBorder="1" applyAlignment="1" applyProtection="1">
      <alignment horizontal="left"/>
      <protection hidden="1"/>
    </xf>
    <xf numFmtId="165" fontId="1" fillId="3" borderId="4" xfId="13" applyNumberFormat="1" applyFont="1" applyFill="1" applyBorder="1" applyAlignment="1" applyProtection="1">
      <alignment horizontal="left"/>
      <protection hidden="1"/>
    </xf>
    <xf numFmtId="165" fontId="1" fillId="3" borderId="0" xfId="13" applyNumberFormat="1" applyFont="1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center"/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0" fontId="0" fillId="3" borderId="0" xfId="0" applyFill="1" applyBorder="1" applyAlignment="1" applyProtection="1">
      <alignment horizontal="left"/>
      <protection hidden="1"/>
    </xf>
    <xf numFmtId="0" fontId="1" fillId="3" borderId="4" xfId="13" applyFont="1" applyFill="1" applyBorder="1" applyAlignment="1" applyProtection="1">
      <alignment horizontal="left"/>
      <protection hidden="1"/>
    </xf>
    <xf numFmtId="0" fontId="1" fillId="3" borderId="4" xfId="13" applyFont="1" applyFill="1" applyBorder="1" applyProtection="1">
      <protection hidden="1"/>
    </xf>
    <xf numFmtId="0" fontId="1" fillId="3" borderId="0" xfId="13" applyFill="1" applyBorder="1"/>
    <xf numFmtId="0" fontId="1" fillId="3" borderId="0" xfId="13" applyFont="1" applyFill="1" applyBorder="1" applyProtection="1">
      <protection hidden="1"/>
    </xf>
    <xf numFmtId="166" fontId="1" fillId="3" borderId="0" xfId="13" applyNumberFormat="1" applyFill="1" applyBorder="1" applyProtection="1">
      <protection hidden="1"/>
    </xf>
    <xf numFmtId="0" fontId="1" fillId="3" borderId="5" xfId="13" applyFont="1" applyFill="1" applyBorder="1" applyAlignment="1" applyProtection="1">
      <alignment horizontal="left"/>
      <protection hidden="1"/>
    </xf>
    <xf numFmtId="0" fontId="1" fillId="3" borderId="3" xfId="13" applyFont="1" applyFill="1" applyBorder="1" applyAlignment="1" applyProtection="1">
      <alignment horizontal="left"/>
      <protection hidden="1"/>
    </xf>
    <xf numFmtId="0" fontId="1" fillId="3" borderId="0" xfId="13" applyFont="1" applyFill="1" applyProtection="1">
      <protection hidden="1"/>
    </xf>
    <xf numFmtId="166" fontId="1" fillId="3" borderId="0" xfId="13" applyNumberFormat="1" applyFill="1" applyProtection="1">
      <protection hidden="1"/>
    </xf>
    <xf numFmtId="49" fontId="1" fillId="3" borderId="0" xfId="13" applyNumberFormat="1" applyFont="1" applyFill="1" applyBorder="1" applyAlignment="1" applyProtection="1">
      <alignment horizontal="left"/>
      <protection hidden="1"/>
    </xf>
    <xf numFmtId="0" fontId="1" fillId="3" borderId="6" xfId="13" applyFill="1" applyBorder="1" applyAlignment="1" applyProtection="1">
      <alignment horizontal="left"/>
      <protection hidden="1"/>
    </xf>
    <xf numFmtId="0" fontId="1" fillId="3" borderId="7" xfId="13" applyFill="1" applyBorder="1" applyAlignment="1" applyProtection="1">
      <alignment horizontal="left"/>
      <protection hidden="1"/>
    </xf>
    <xf numFmtId="0" fontId="1" fillId="3" borderId="8" xfId="13" applyFont="1" applyFill="1" applyBorder="1" applyProtection="1">
      <protection hidden="1"/>
    </xf>
    <xf numFmtId="0" fontId="1" fillId="3" borderId="9" xfId="13" applyFont="1" applyFill="1" applyBorder="1" applyAlignment="1" applyProtection="1">
      <alignment horizontal="left"/>
      <protection hidden="1"/>
    </xf>
    <xf numFmtId="0" fontId="1" fillId="3" borderId="10" xfId="13" applyFill="1" applyBorder="1" applyAlignment="1" applyProtection="1">
      <alignment horizontal="left"/>
      <protection hidden="1"/>
    </xf>
    <xf numFmtId="3" fontId="3" fillId="3" borderId="0" xfId="9" applyNumberFormat="1" applyFill="1" applyAlignment="1" applyProtection="1">
      <protection hidden="1"/>
    </xf>
    <xf numFmtId="0" fontId="3" fillId="3" borderId="0" xfId="9" applyFill="1" applyAlignment="1" applyProtection="1">
      <protection hidden="1"/>
    </xf>
    <xf numFmtId="3" fontId="1" fillId="3" borderId="0" xfId="13" applyNumberFormat="1" applyFont="1" applyFill="1"/>
    <xf numFmtId="166" fontId="1" fillId="3" borderId="0" xfId="13" applyNumberFormat="1" applyFont="1" applyFill="1" applyProtection="1">
      <protection hidden="1"/>
    </xf>
    <xf numFmtId="0" fontId="4" fillId="3" borderId="0" xfId="13" applyFont="1" applyFill="1"/>
    <xf numFmtId="0" fontId="1" fillId="3" borderId="0" xfId="13" applyFill="1" applyProtection="1"/>
    <xf numFmtId="3" fontId="1" fillId="3" borderId="0" xfId="13" quotePrefix="1" applyNumberFormat="1" applyFont="1" applyFill="1" applyAlignment="1" applyProtection="1">
      <alignment horizontal="left"/>
      <protection hidden="1"/>
    </xf>
    <xf numFmtId="3" fontId="1" fillId="3" borderId="11" xfId="13" applyNumberFormat="1" applyFont="1" applyFill="1" applyBorder="1" applyProtection="1">
      <protection hidden="1"/>
    </xf>
    <xf numFmtId="168" fontId="5" fillId="3" borderId="12" xfId="13" applyNumberFormat="1" applyFont="1" applyFill="1" applyBorder="1" applyAlignment="1" applyProtection="1">
      <alignment horizontal="center"/>
      <protection hidden="1"/>
    </xf>
    <xf numFmtId="0" fontId="5" fillId="3" borderId="12" xfId="13" applyFont="1" applyFill="1" applyBorder="1" applyAlignment="1" applyProtection="1">
      <alignment horizontal="center"/>
      <protection hidden="1"/>
    </xf>
    <xf numFmtId="0" fontId="5" fillId="3" borderId="13" xfId="13" applyFont="1" applyFill="1" applyBorder="1" applyAlignment="1" applyProtection="1">
      <alignment horizontal="center"/>
      <protection hidden="1"/>
    </xf>
    <xf numFmtId="167" fontId="6" fillId="3" borderId="12" xfId="13" applyNumberFormat="1" applyFont="1" applyFill="1" applyBorder="1" applyProtection="1">
      <protection hidden="1"/>
    </xf>
    <xf numFmtId="168" fontId="6" fillId="3" borderId="12" xfId="13" applyNumberFormat="1" applyFont="1" applyFill="1" applyBorder="1" applyProtection="1">
      <protection hidden="1"/>
    </xf>
    <xf numFmtId="169" fontId="6" fillId="3" borderId="12" xfId="13" applyNumberFormat="1" applyFont="1" applyFill="1" applyBorder="1" applyProtection="1">
      <protection hidden="1"/>
    </xf>
    <xf numFmtId="169" fontId="6" fillId="3" borderId="13" xfId="13" applyNumberFormat="1" applyFont="1" applyFill="1" applyBorder="1" applyProtection="1">
      <protection hidden="1"/>
    </xf>
    <xf numFmtId="0" fontId="6" fillId="3" borderId="14" xfId="13" applyFont="1" applyFill="1" applyBorder="1" applyProtection="1">
      <protection hidden="1"/>
    </xf>
    <xf numFmtId="0" fontId="6" fillId="3" borderId="0" xfId="13" applyFont="1" applyFill="1" applyBorder="1" applyProtection="1">
      <protection hidden="1"/>
    </xf>
    <xf numFmtId="0" fontId="7" fillId="3" borderId="15" xfId="13" applyFont="1" applyFill="1" applyBorder="1" applyProtection="1">
      <protection hidden="1"/>
    </xf>
    <xf numFmtId="0" fontId="6" fillId="3" borderId="0" xfId="13" applyFont="1" applyFill="1" applyProtection="1">
      <protection hidden="1"/>
    </xf>
    <xf numFmtId="168" fontId="5" fillId="3" borderId="0" xfId="13" applyNumberFormat="1" applyFont="1" applyFill="1" applyBorder="1" applyAlignment="1" applyProtection="1">
      <alignment horizontal="center"/>
      <protection hidden="1"/>
    </xf>
    <xf numFmtId="0" fontId="6" fillId="3" borderId="15" xfId="13" applyFont="1" applyFill="1" applyBorder="1" applyProtection="1">
      <protection hidden="1"/>
    </xf>
    <xf numFmtId="167" fontId="5" fillId="3" borderId="12" xfId="13" applyNumberFormat="1" applyFont="1" applyFill="1" applyBorder="1" applyProtection="1">
      <protection hidden="1"/>
    </xf>
    <xf numFmtId="0" fontId="2" fillId="4" borderId="2" xfId="13" applyFont="1" applyFill="1" applyBorder="1" applyAlignment="1" applyProtection="1">
      <alignment horizontal="left"/>
      <protection hidden="1"/>
    </xf>
    <xf numFmtId="0" fontId="12" fillId="4" borderId="2" xfId="13" applyFont="1" applyFill="1" applyBorder="1" applyAlignment="1" applyProtection="1">
      <alignment horizontal="left"/>
      <protection hidden="1"/>
    </xf>
    <xf numFmtId="0" fontId="13" fillId="4" borderId="2" xfId="13" applyFont="1" applyFill="1" applyBorder="1" applyAlignment="1" applyProtection="1">
      <alignment horizontal="left"/>
      <protection hidden="1"/>
    </xf>
    <xf numFmtId="0" fontId="1" fillId="3" borderId="3" xfId="13" applyFill="1" applyBorder="1"/>
    <xf numFmtId="164" fontId="1" fillId="3" borderId="0" xfId="13" applyNumberFormat="1" applyFill="1" applyBorder="1" applyAlignment="1" applyProtection="1">
      <alignment horizontal="right"/>
      <protection hidden="1"/>
    </xf>
    <xf numFmtId="164" fontId="1" fillId="3" borderId="0" xfId="13" applyNumberFormat="1" applyFill="1" applyAlignment="1">
      <alignment horizontal="right"/>
    </xf>
    <xf numFmtId="178" fontId="1" fillId="3" borderId="4" xfId="13" applyNumberFormat="1" applyFill="1" applyBorder="1" applyAlignment="1" applyProtection="1">
      <alignment horizontal="right"/>
      <protection hidden="1"/>
    </xf>
    <xf numFmtId="178" fontId="1" fillId="3" borderId="0" xfId="13" applyNumberFormat="1" applyFill="1" applyBorder="1" applyAlignment="1" applyProtection="1">
      <alignment horizontal="right"/>
      <protection hidden="1"/>
    </xf>
    <xf numFmtId="178" fontId="1" fillId="3" borderId="0" xfId="13" applyNumberFormat="1" applyFill="1" applyAlignment="1" applyProtection="1">
      <alignment horizontal="right"/>
      <protection hidden="1"/>
    </xf>
    <xf numFmtId="0" fontId="1" fillId="5" borderId="0" xfId="13" applyFont="1" applyFill="1" applyBorder="1" applyAlignment="1" applyProtection="1">
      <alignment horizontal="left"/>
      <protection locked="0"/>
    </xf>
    <xf numFmtId="0" fontId="1" fillId="5" borderId="0" xfId="13" applyFont="1" applyFill="1" applyBorder="1" applyAlignment="1" applyProtection="1">
      <alignment horizontal="left"/>
      <protection hidden="1"/>
    </xf>
    <xf numFmtId="0" fontId="1" fillId="2" borderId="0" xfId="13" applyNumberFormat="1" applyFont="1" applyFill="1" applyBorder="1" applyAlignment="1" applyProtection="1">
      <alignment horizontal="left"/>
      <protection locked="0" hidden="1"/>
    </xf>
    <xf numFmtId="178" fontId="1" fillId="6" borderId="0" xfId="13" applyNumberFormat="1" applyFill="1" applyBorder="1" applyAlignment="1" applyProtection="1">
      <alignment horizontal="right"/>
      <protection hidden="1"/>
    </xf>
    <xf numFmtId="178" fontId="1" fillId="7" borderId="0" xfId="13" applyNumberFormat="1" applyFill="1" applyBorder="1" applyAlignment="1" applyProtection="1">
      <alignment horizontal="right"/>
      <protection locked="0" hidden="1"/>
    </xf>
    <xf numFmtId="178" fontId="1" fillId="2" borderId="0" xfId="13" applyNumberFormat="1" applyFont="1" applyFill="1" applyBorder="1" applyAlignment="1" applyProtection="1">
      <alignment horizontal="center"/>
      <protection locked="0" hidden="1"/>
    </xf>
    <xf numFmtId="178" fontId="1" fillId="8" borderId="0" xfId="13" applyNumberFormat="1" applyFont="1" applyFill="1" applyBorder="1" applyAlignment="1" applyProtection="1">
      <alignment horizontal="right"/>
      <protection locked="0" hidden="1"/>
    </xf>
    <xf numFmtId="164" fontId="1" fillId="2" borderId="0" xfId="13" applyNumberFormat="1" applyFill="1" applyBorder="1" applyAlignment="1" applyProtection="1">
      <alignment horizontal="right"/>
      <protection locked="0" hidden="1"/>
    </xf>
    <xf numFmtId="0" fontId="2" fillId="9" borderId="9" xfId="13" applyFont="1" applyFill="1" applyBorder="1" applyAlignment="1" applyProtection="1">
      <alignment horizontal="left"/>
      <protection hidden="1"/>
    </xf>
    <xf numFmtId="0" fontId="2" fillId="10" borderId="9" xfId="13" applyFont="1" applyFill="1" applyBorder="1" applyAlignment="1" applyProtection="1">
      <alignment horizontal="left"/>
      <protection hidden="1"/>
    </xf>
    <xf numFmtId="164" fontId="11" fillId="5" borderId="0" xfId="0" applyNumberFormat="1" applyFont="1" applyFill="1" applyBorder="1" applyAlignment="1" applyProtection="1">
      <alignment horizontal="right"/>
      <protection locked="0" hidden="1"/>
    </xf>
    <xf numFmtId="164" fontId="1" fillId="8" borderId="0" xfId="13" applyNumberFormat="1" applyFill="1" applyBorder="1" applyAlignment="1" applyProtection="1">
      <alignment horizontal="right"/>
      <protection locked="0" hidden="1"/>
    </xf>
    <xf numFmtId="164" fontId="1" fillId="8" borderId="0" xfId="13" applyNumberFormat="1" applyFill="1" applyBorder="1" applyAlignment="1" applyProtection="1">
      <alignment horizontal="right"/>
      <protection hidden="1"/>
    </xf>
    <xf numFmtId="178" fontId="1" fillId="10" borderId="9" xfId="13" applyNumberFormat="1" applyFill="1" applyBorder="1" applyAlignment="1" applyProtection="1">
      <alignment horizontal="right"/>
      <protection hidden="1"/>
    </xf>
    <xf numFmtId="178" fontId="1" fillId="9" borderId="9" xfId="13" applyNumberFormat="1" applyFill="1" applyBorder="1" applyAlignment="1" applyProtection="1">
      <alignment horizontal="right"/>
      <protection hidden="1"/>
    </xf>
    <xf numFmtId="49" fontId="1" fillId="11" borderId="0" xfId="13" applyNumberFormat="1" applyFont="1" applyFill="1" applyBorder="1" applyAlignment="1" applyProtection="1">
      <alignment horizontal="left"/>
      <protection hidden="1"/>
    </xf>
    <xf numFmtId="3" fontId="3" fillId="3" borderId="0" xfId="9" applyNumberFormat="1" applyFill="1" applyAlignment="1" applyProtection="1"/>
    <xf numFmtId="0" fontId="1" fillId="2" borderId="0" xfId="13" applyFill="1" applyBorder="1" applyAlignment="1" applyProtection="1">
      <alignment horizontal="center"/>
      <protection locked="0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DAC.xlsx" TargetMode="External"/><Relationship Id="rId2" Type="http://schemas.openxmlformats.org/officeDocument/2006/relationships/hyperlink" Target="VKVAV.xlsx" TargetMode="External"/><Relationship Id="rId1" Type="http://schemas.openxmlformats.org/officeDocument/2006/relationships/hyperlink" Target="VKV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V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2"/>
  <sheetViews>
    <sheetView tabSelected="1" zoomScaleNormal="100" workbookViewId="0">
      <selection activeCell="C3" sqref="C3"/>
    </sheetView>
  </sheetViews>
  <sheetFormatPr defaultRowHeight="12.75" x14ac:dyDescent="0.2"/>
  <cols>
    <col min="1" max="1" width="31.7109375" style="9" customWidth="1"/>
    <col min="2" max="2" width="6.28515625" style="9" customWidth="1"/>
    <col min="3" max="3" width="20.140625" style="9" customWidth="1"/>
    <col min="4" max="4" width="5.140625" style="9" customWidth="1"/>
    <col min="5" max="5" width="5.42578125" style="9" customWidth="1"/>
    <col min="6" max="6" width="11.5703125" style="9" customWidth="1"/>
    <col min="7" max="7" width="19.5703125" style="9" bestFit="1" customWidth="1"/>
    <col min="8" max="8" width="15.42578125" style="9" customWidth="1"/>
    <col min="9" max="9" width="16.7109375" style="9" customWidth="1"/>
    <col min="10" max="10" width="12.28515625" style="9" customWidth="1"/>
    <col min="11" max="11" width="15.85546875" style="9" bestFit="1" customWidth="1"/>
    <col min="12" max="20" width="9.140625" style="9"/>
    <col min="21" max="21" width="12.140625" style="9" bestFit="1" customWidth="1"/>
    <col min="22" max="16384" width="9.140625" style="9"/>
  </cols>
  <sheetData>
    <row r="1" spans="1:11" ht="27" customHeight="1" thickTop="1" x14ac:dyDescent="0.3">
      <c r="A1" s="66" t="s">
        <v>38</v>
      </c>
      <c r="B1" s="67"/>
      <c r="C1" s="67"/>
      <c r="D1" s="67"/>
      <c r="E1" s="65"/>
      <c r="F1" s="6"/>
      <c r="G1" s="6"/>
      <c r="H1" s="6"/>
      <c r="I1" s="7"/>
      <c r="J1" s="8"/>
      <c r="K1" s="8"/>
    </row>
    <row r="2" spans="1:11" x14ac:dyDescent="0.2">
      <c r="A2" s="10"/>
      <c r="B2" s="10"/>
      <c r="C2" s="10"/>
      <c r="D2" s="10"/>
      <c r="E2" s="10"/>
      <c r="F2" s="10"/>
      <c r="G2" s="10"/>
      <c r="H2" s="10"/>
      <c r="I2" s="11"/>
      <c r="J2" s="11"/>
      <c r="K2" s="11"/>
    </row>
    <row r="3" spans="1:11" x14ac:dyDescent="0.2">
      <c r="A3" s="10" t="s">
        <v>0</v>
      </c>
      <c r="B3" s="10"/>
      <c r="C3" s="76">
        <v>0</v>
      </c>
      <c r="D3" s="12"/>
      <c r="E3" s="12"/>
      <c r="F3" s="12"/>
      <c r="G3" s="10"/>
      <c r="H3" s="10"/>
      <c r="I3" s="11"/>
      <c r="J3" s="11"/>
      <c r="K3" s="13"/>
    </row>
    <row r="4" spans="1:11" x14ac:dyDescent="0.2">
      <c r="A4" s="10" t="s">
        <v>1</v>
      </c>
      <c r="B4" s="10"/>
      <c r="C4" s="74">
        <v>0</v>
      </c>
      <c r="D4" s="75"/>
      <c r="E4" s="75"/>
      <c r="F4" s="75"/>
      <c r="G4" s="15"/>
      <c r="I4" s="16"/>
      <c r="J4" s="11"/>
    </row>
    <row r="5" spans="1:11" x14ac:dyDescent="0.2">
      <c r="A5" s="11" t="s">
        <v>2</v>
      </c>
      <c r="B5" s="11"/>
      <c r="C5" s="5">
        <v>0</v>
      </c>
      <c r="D5" s="17"/>
      <c r="E5" s="17"/>
      <c r="F5" s="17"/>
      <c r="G5" s="15"/>
      <c r="H5" s="11"/>
      <c r="I5" s="17"/>
      <c r="J5" s="11"/>
    </row>
    <row r="6" spans="1:11" x14ac:dyDescent="0.2">
      <c r="A6" s="11" t="s">
        <v>3</v>
      </c>
      <c r="B6" s="11"/>
      <c r="C6" s="5">
        <v>0</v>
      </c>
      <c r="D6" s="17"/>
      <c r="E6" s="17"/>
      <c r="F6" s="17"/>
      <c r="G6" s="15"/>
      <c r="H6" s="11"/>
      <c r="I6" s="17"/>
      <c r="J6" s="11"/>
    </row>
    <row r="7" spans="1:11" x14ac:dyDescent="0.2">
      <c r="A7" s="20" t="s">
        <v>4</v>
      </c>
      <c r="B7" s="20"/>
      <c r="C7" s="77">
        <f>C5+C6</f>
        <v>0</v>
      </c>
      <c r="D7" s="17"/>
      <c r="E7" s="17"/>
      <c r="F7" s="17"/>
      <c r="G7" s="15"/>
      <c r="H7" s="11"/>
      <c r="I7" s="17"/>
      <c r="J7" s="11"/>
    </row>
    <row r="8" spans="1:11" x14ac:dyDescent="0.2">
      <c r="A8" s="14" t="s">
        <v>5</v>
      </c>
      <c r="B8" s="14"/>
      <c r="C8" s="78">
        <v>0</v>
      </c>
      <c r="D8" s="17"/>
      <c r="E8" s="17"/>
      <c r="F8" s="17"/>
      <c r="G8" s="15"/>
      <c r="H8" s="11"/>
      <c r="I8" s="17"/>
      <c r="J8" s="11"/>
    </row>
    <row r="9" spans="1:11" x14ac:dyDescent="0.2">
      <c r="A9" s="14" t="s">
        <v>41</v>
      </c>
      <c r="B9" s="14"/>
      <c r="C9" s="79" t="s">
        <v>40</v>
      </c>
      <c r="D9" s="18"/>
      <c r="E9" s="18"/>
      <c r="F9" s="18"/>
      <c r="G9" s="15"/>
      <c r="I9" s="16"/>
      <c r="J9" s="11"/>
    </row>
    <row r="10" spans="1:11" x14ac:dyDescent="0.2">
      <c r="A10" s="14" t="s">
        <v>6</v>
      </c>
      <c r="B10" s="14"/>
      <c r="C10" s="80">
        <v>0</v>
      </c>
      <c r="D10" s="19"/>
      <c r="E10" s="19"/>
      <c r="F10" s="19"/>
      <c r="G10" s="15"/>
      <c r="I10" s="16"/>
      <c r="J10" s="11"/>
    </row>
    <row r="11" spans="1:11" x14ac:dyDescent="0.2">
      <c r="A11" s="14" t="s">
        <v>42</v>
      </c>
      <c r="B11" s="14"/>
      <c r="C11" s="79" t="s">
        <v>40</v>
      </c>
      <c r="D11" s="18"/>
      <c r="E11" s="18"/>
      <c r="F11" s="18"/>
      <c r="G11" s="15"/>
      <c r="H11" s="15"/>
      <c r="I11" s="20"/>
      <c r="J11" s="11"/>
      <c r="K11" s="17"/>
    </row>
    <row r="12" spans="1:11" x14ac:dyDescent="0.2">
      <c r="A12" s="14" t="s">
        <v>43</v>
      </c>
      <c r="B12" s="14"/>
      <c r="C12" s="79" t="s">
        <v>40</v>
      </c>
      <c r="D12" s="18"/>
      <c r="E12" s="18"/>
      <c r="F12" s="18"/>
      <c r="G12" s="14"/>
      <c r="I12" s="16"/>
      <c r="J12" s="11"/>
      <c r="K12" s="11"/>
    </row>
    <row r="13" spans="1:11" x14ac:dyDescent="0.2">
      <c r="A13" s="14" t="s">
        <v>44</v>
      </c>
      <c r="B13" s="14"/>
      <c r="C13" s="79" t="s">
        <v>40</v>
      </c>
      <c r="D13" s="18"/>
      <c r="E13" s="18"/>
      <c r="F13" s="18"/>
      <c r="G13" s="14"/>
      <c r="H13" s="10"/>
      <c r="I13" s="11"/>
      <c r="J13" s="11"/>
      <c r="K13" s="11"/>
    </row>
    <row r="14" spans="1:11" ht="13.5" thickBot="1" x14ac:dyDescent="0.25">
      <c r="A14" s="21" t="s">
        <v>7</v>
      </c>
      <c r="B14" s="21"/>
      <c r="C14" s="10"/>
      <c r="D14" s="10"/>
      <c r="E14" s="10"/>
      <c r="F14" s="10"/>
      <c r="G14" s="10"/>
      <c r="H14" s="10"/>
      <c r="I14" s="11"/>
      <c r="J14" s="11"/>
      <c r="K14" s="11"/>
    </row>
    <row r="15" spans="1:11" ht="14.25" thickTop="1" thickBot="1" x14ac:dyDescent="0.25">
      <c r="A15" s="82" t="s">
        <v>8</v>
      </c>
      <c r="B15" s="22"/>
      <c r="C15" s="10"/>
      <c r="D15" s="10"/>
      <c r="E15" s="10"/>
      <c r="F15" s="10"/>
      <c r="G15" s="10"/>
      <c r="H15" s="10"/>
      <c r="I15" s="11"/>
      <c r="J15" s="11"/>
      <c r="K15" s="11"/>
    </row>
    <row r="16" spans="1:11" ht="14.25" thickTop="1" thickBot="1" x14ac:dyDescent="0.25">
      <c r="A16" s="10"/>
      <c r="B16" s="10"/>
      <c r="C16" s="10"/>
      <c r="D16" s="10"/>
      <c r="E16" s="10"/>
      <c r="F16" s="10"/>
      <c r="G16" s="10"/>
      <c r="H16" s="10"/>
      <c r="I16" s="11"/>
      <c r="J16" s="11"/>
      <c r="K16" s="11"/>
    </row>
    <row r="17" spans="1:11" ht="14.25" thickTop="1" thickBot="1" x14ac:dyDescent="0.25">
      <c r="A17" s="23" t="s">
        <v>9</v>
      </c>
      <c r="B17" s="24"/>
      <c r="C17" s="10"/>
      <c r="D17" s="10"/>
      <c r="E17" s="10"/>
      <c r="F17" s="10"/>
      <c r="H17" s="71">
        <f>IF(AND(C9="ja",C13="ja"),J106-250,J106)</f>
        <v>0</v>
      </c>
      <c r="J17" s="16"/>
    </row>
    <row r="18" spans="1:11" ht="13.5" thickTop="1" x14ac:dyDescent="0.2">
      <c r="A18" s="14" t="s">
        <v>10</v>
      </c>
      <c r="B18" s="14"/>
      <c r="C18" s="15"/>
      <c r="D18" s="15"/>
      <c r="E18" s="15"/>
      <c r="F18" s="15"/>
      <c r="G18" s="69">
        <f>C7*10/100</f>
        <v>0</v>
      </c>
      <c r="H18" s="72"/>
      <c r="J18" s="20"/>
      <c r="K18" s="17"/>
    </row>
    <row r="19" spans="1:11" x14ac:dyDescent="0.2">
      <c r="A19" s="14"/>
      <c r="B19" s="14"/>
      <c r="C19" s="14" t="s">
        <v>11</v>
      </c>
      <c r="D19" s="14"/>
      <c r="E19" s="14"/>
      <c r="F19" s="14"/>
      <c r="G19" s="69">
        <f>IF(C9="ja",-G18/2,0)</f>
        <v>0</v>
      </c>
      <c r="H19" s="72"/>
      <c r="J19" s="20"/>
      <c r="K19" s="17"/>
    </row>
    <row r="20" spans="1:11" x14ac:dyDescent="0.2">
      <c r="A20" s="14"/>
      <c r="B20" s="14"/>
      <c r="C20" s="14" t="s">
        <v>12</v>
      </c>
      <c r="D20" s="14"/>
      <c r="E20" s="14"/>
      <c r="F20" s="14"/>
      <c r="G20" s="69">
        <f>IF(C10&gt;(G18+G19),-(G18+G19),-C10)</f>
        <v>0</v>
      </c>
      <c r="H20" s="72"/>
      <c r="J20" s="20"/>
      <c r="K20" s="17"/>
    </row>
    <row r="21" spans="1:11" x14ac:dyDescent="0.2">
      <c r="A21" s="14"/>
      <c r="B21" s="14"/>
      <c r="C21" s="14" t="s">
        <v>13</v>
      </c>
      <c r="D21" s="14"/>
      <c r="E21" s="14"/>
      <c r="F21" s="14"/>
      <c r="G21" s="70">
        <f>E76</f>
        <v>0</v>
      </c>
      <c r="H21" s="72"/>
      <c r="J21" s="20"/>
      <c r="K21" s="17"/>
    </row>
    <row r="22" spans="1:11" x14ac:dyDescent="0.2">
      <c r="A22" s="14"/>
      <c r="B22" s="14"/>
      <c r="C22" s="14" t="s">
        <v>14</v>
      </c>
      <c r="D22" s="14"/>
      <c r="E22" s="14"/>
      <c r="F22" s="14"/>
      <c r="G22" s="69">
        <f>H75</f>
        <v>0</v>
      </c>
      <c r="H22" s="72"/>
      <c r="J22" s="20"/>
      <c r="K22" s="17"/>
    </row>
    <row r="23" spans="1:11" x14ac:dyDescent="0.2">
      <c r="A23" s="15" t="s">
        <v>15</v>
      </c>
      <c r="B23" s="15"/>
      <c r="C23" s="15"/>
      <c r="D23" s="15"/>
      <c r="E23" s="15"/>
      <c r="F23" s="15"/>
      <c r="G23" s="81">
        <v>0</v>
      </c>
      <c r="H23" s="72"/>
      <c r="J23" s="11"/>
      <c r="K23" s="11"/>
    </row>
    <row r="24" spans="1:11" x14ac:dyDescent="0.2">
      <c r="A24" s="14" t="s">
        <v>16</v>
      </c>
      <c r="B24" s="14"/>
      <c r="D24" s="1">
        <v>0</v>
      </c>
      <c r="E24" s="25"/>
      <c r="F24" s="25"/>
      <c r="G24" s="69">
        <f>D24*30</f>
        <v>0</v>
      </c>
      <c r="H24" s="72"/>
      <c r="J24" s="11"/>
      <c r="K24" s="11"/>
    </row>
    <row r="25" spans="1:11" x14ac:dyDescent="0.2">
      <c r="A25" s="14" t="s">
        <v>17</v>
      </c>
      <c r="B25" s="14"/>
      <c r="C25" s="15"/>
      <c r="D25" s="15"/>
      <c r="E25" s="15"/>
      <c r="F25" s="15"/>
      <c r="G25" s="81">
        <v>770</v>
      </c>
      <c r="H25" s="72"/>
      <c r="J25" s="11"/>
      <c r="K25" s="11"/>
    </row>
    <row r="26" spans="1:11" ht="15.75" thickBot="1" x14ac:dyDescent="0.3">
      <c r="A26" s="26" t="s">
        <v>45</v>
      </c>
      <c r="B26" s="26"/>
      <c r="C26" s="27"/>
      <c r="D26" s="27"/>
      <c r="E26" s="27"/>
      <c r="F26" s="27"/>
      <c r="G26" s="84">
        <v>0</v>
      </c>
      <c r="H26" s="72"/>
      <c r="J26" s="11"/>
      <c r="K26" s="11"/>
    </row>
    <row r="27" spans="1:11" ht="14.25" thickTop="1" thickBot="1" x14ac:dyDescent="0.25">
      <c r="A27" s="28" t="s">
        <v>18</v>
      </c>
      <c r="B27" s="14"/>
      <c r="C27" s="15"/>
      <c r="D27" s="15"/>
      <c r="E27" s="15"/>
      <c r="F27" s="15"/>
      <c r="H27" s="71">
        <f>SUM(G18:G26)</f>
        <v>770</v>
      </c>
      <c r="J27" s="11"/>
      <c r="K27" s="11"/>
    </row>
    <row r="28" spans="1:11" ht="14.25" thickTop="1" thickBot="1" x14ac:dyDescent="0.25">
      <c r="C28" s="15"/>
      <c r="D28" s="15"/>
      <c r="E28" s="15"/>
      <c r="F28" s="15"/>
      <c r="G28" s="29" t="s">
        <v>19</v>
      </c>
      <c r="H28" s="71">
        <f>(H17+G25)*21%</f>
        <v>161.69999999999999</v>
      </c>
      <c r="J28" s="11"/>
      <c r="K28" s="11"/>
    </row>
    <row r="29" spans="1:11" ht="14.25" thickTop="1" thickBot="1" x14ac:dyDescent="0.25">
      <c r="A29" s="30"/>
      <c r="B29" s="30"/>
      <c r="C29" s="15"/>
      <c r="D29" s="15"/>
      <c r="E29" s="15"/>
      <c r="F29" s="15"/>
      <c r="G29" s="31"/>
      <c r="H29" s="72"/>
      <c r="J29" s="11"/>
      <c r="K29" s="11"/>
    </row>
    <row r="30" spans="1:11" ht="14.25" thickTop="1" thickBot="1" x14ac:dyDescent="0.25">
      <c r="A30" s="33" t="s">
        <v>20</v>
      </c>
      <c r="B30" s="34"/>
      <c r="C30" s="15"/>
      <c r="D30" s="15"/>
      <c r="E30" s="15"/>
      <c r="F30" s="15"/>
      <c r="G30" s="35"/>
      <c r="H30" s="88">
        <f>SUM(H17:H28)</f>
        <v>931.7</v>
      </c>
      <c r="J30" s="11"/>
      <c r="K30" s="11"/>
    </row>
    <row r="31" spans="1:11" ht="14.25" thickTop="1" thickBot="1" x14ac:dyDescent="0.25">
      <c r="A31" s="14"/>
      <c r="B31" s="14"/>
      <c r="C31" s="15"/>
      <c r="D31" s="15"/>
      <c r="E31" s="15"/>
      <c r="F31" s="15"/>
      <c r="G31" s="35"/>
      <c r="H31" s="73"/>
      <c r="J31" s="11"/>
      <c r="K31" s="11"/>
    </row>
    <row r="32" spans="1:11" ht="14.25" thickTop="1" thickBot="1" x14ac:dyDescent="0.25">
      <c r="A32" s="83" t="s">
        <v>21</v>
      </c>
      <c r="B32" s="22"/>
      <c r="C32" s="15"/>
      <c r="D32" s="15"/>
      <c r="E32" s="15"/>
      <c r="F32" s="15"/>
      <c r="G32" s="2"/>
      <c r="H32" s="72"/>
      <c r="J32" s="11"/>
      <c r="K32" s="11"/>
    </row>
    <row r="33" spans="1:27" ht="13.5" thickTop="1" x14ac:dyDescent="0.2">
      <c r="A33" s="14"/>
      <c r="B33" s="14"/>
      <c r="C33" s="15"/>
      <c r="D33" s="15"/>
      <c r="E33" s="15"/>
      <c r="F33" s="15"/>
      <c r="G33" s="2"/>
      <c r="H33" s="72"/>
      <c r="J33" s="11"/>
      <c r="K33" s="11"/>
    </row>
    <row r="34" spans="1:27" x14ac:dyDescent="0.2">
      <c r="A34" s="14" t="s">
        <v>22</v>
      </c>
      <c r="B34" s="14"/>
      <c r="C34" s="15"/>
      <c r="D34" s="15"/>
      <c r="E34" s="15"/>
      <c r="F34" s="15"/>
      <c r="G34" s="85">
        <v>0</v>
      </c>
      <c r="H34" s="72"/>
      <c r="J34" s="11"/>
      <c r="K34" s="11"/>
    </row>
    <row r="35" spans="1:27" x14ac:dyDescent="0.2">
      <c r="A35" s="14" t="s">
        <v>23</v>
      </c>
      <c r="B35" s="14"/>
      <c r="C35" s="15"/>
      <c r="D35" s="15"/>
      <c r="E35" s="15"/>
      <c r="F35" s="15"/>
      <c r="G35" s="85">
        <v>0</v>
      </c>
      <c r="H35" s="72"/>
      <c r="J35" s="11"/>
      <c r="K35" s="11"/>
    </row>
    <row r="36" spans="1:27" x14ac:dyDescent="0.2">
      <c r="A36" s="14" t="s">
        <v>24</v>
      </c>
      <c r="B36" s="14"/>
      <c r="C36" s="15"/>
      <c r="D36" s="15"/>
      <c r="E36" s="15"/>
      <c r="F36" s="15"/>
      <c r="G36" s="85">
        <v>0</v>
      </c>
      <c r="H36" s="72"/>
      <c r="J36" s="11"/>
      <c r="K36" s="11"/>
    </row>
    <row r="37" spans="1:27" x14ac:dyDescent="0.2">
      <c r="A37" s="14" t="s">
        <v>25</v>
      </c>
      <c r="B37" s="89"/>
      <c r="C37" s="37"/>
      <c r="D37" s="91">
        <v>0</v>
      </c>
      <c r="E37" s="16"/>
      <c r="F37" s="16"/>
      <c r="G37" s="86">
        <f>D37*50</f>
        <v>0</v>
      </c>
      <c r="H37" s="72"/>
      <c r="J37" s="11"/>
      <c r="K37" s="11"/>
    </row>
    <row r="38" spans="1:27" ht="13.5" thickBot="1" x14ac:dyDescent="0.25">
      <c r="A38" s="14" t="s">
        <v>26</v>
      </c>
      <c r="B38" s="14"/>
      <c r="C38" s="15"/>
      <c r="D38" s="15"/>
      <c r="E38" s="15"/>
      <c r="F38" s="15"/>
      <c r="G38" s="85">
        <v>0</v>
      </c>
      <c r="H38" s="72"/>
      <c r="J38" s="11"/>
      <c r="K38" s="11"/>
    </row>
    <row r="39" spans="1:27" ht="14.25" thickTop="1" thickBot="1" x14ac:dyDescent="0.25">
      <c r="A39" s="28" t="s">
        <v>27</v>
      </c>
      <c r="B39" s="14"/>
      <c r="C39" s="15"/>
      <c r="D39" s="15"/>
      <c r="E39" s="15"/>
      <c r="F39" s="15"/>
      <c r="H39" s="71">
        <f>SUM(G34:G38)</f>
        <v>0</v>
      </c>
      <c r="J39" s="11"/>
      <c r="K39" s="17"/>
    </row>
    <row r="40" spans="1:27" ht="14.25" thickTop="1" thickBot="1" x14ac:dyDescent="0.25">
      <c r="A40" s="38"/>
      <c r="B40" s="15"/>
      <c r="C40" s="15"/>
      <c r="D40" s="15"/>
      <c r="E40" s="15"/>
      <c r="F40" s="15"/>
      <c r="G40" s="29" t="s">
        <v>19</v>
      </c>
      <c r="H40" s="71">
        <f>(G34+G37+G38)*21%</f>
        <v>0</v>
      </c>
      <c r="J40" s="11"/>
      <c r="K40" s="17"/>
    </row>
    <row r="41" spans="1:27" ht="14.25" thickTop="1" thickBot="1" x14ac:dyDescent="0.25">
      <c r="A41" s="39"/>
      <c r="B41" s="15"/>
      <c r="C41" s="15"/>
      <c r="D41" s="15"/>
      <c r="E41" s="15"/>
      <c r="F41" s="15"/>
      <c r="G41" s="40"/>
      <c r="H41" s="72"/>
      <c r="J41" s="11"/>
      <c r="K41" s="17"/>
    </row>
    <row r="42" spans="1:27" ht="14.25" thickTop="1" thickBot="1" x14ac:dyDescent="0.25">
      <c r="A42" s="41" t="s">
        <v>28</v>
      </c>
      <c r="B42" s="34"/>
      <c r="C42" s="15"/>
      <c r="D42" s="15"/>
      <c r="E42" s="15"/>
      <c r="F42" s="15"/>
      <c r="G42" s="42"/>
      <c r="H42" s="87">
        <f>SUM(H39:H40)</f>
        <v>0</v>
      </c>
      <c r="I42" s="68"/>
      <c r="J42" s="11"/>
      <c r="K42" s="17"/>
    </row>
    <row r="43" spans="1:27" ht="13.5" thickTop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27" x14ac:dyDescent="0.2">
      <c r="A44" s="16"/>
      <c r="B44" s="16"/>
      <c r="C44" s="43" t="s">
        <v>29</v>
      </c>
      <c r="D44" s="43" t="s">
        <v>30</v>
      </c>
      <c r="E44" s="16"/>
      <c r="F44" s="16"/>
      <c r="I44" s="16"/>
    </row>
    <row r="45" spans="1:27" x14ac:dyDescent="0.2">
      <c r="A45" s="16"/>
      <c r="B45" s="16"/>
      <c r="C45" s="16"/>
      <c r="D45" s="35"/>
      <c r="E45" s="16"/>
      <c r="F45" s="16"/>
      <c r="I45" s="16"/>
      <c r="J45" s="36"/>
      <c r="K45" s="16"/>
    </row>
    <row r="46" spans="1:27" x14ac:dyDescent="0.2">
      <c r="A46" s="16"/>
      <c r="B46" s="16"/>
      <c r="C46" s="44" t="s">
        <v>31</v>
      </c>
      <c r="D46" s="44" t="s">
        <v>32</v>
      </c>
      <c r="E46" s="16"/>
      <c r="F46" s="16"/>
      <c r="I46" s="16"/>
      <c r="J46" s="35"/>
      <c r="K46" s="32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</row>
    <row r="47" spans="1:27" x14ac:dyDescent="0.2">
      <c r="A47" s="16"/>
      <c r="B47" s="16"/>
      <c r="C47" s="4"/>
      <c r="D47" s="4"/>
      <c r="E47" s="4"/>
      <c r="F47" s="4"/>
      <c r="G47" s="4"/>
      <c r="H47" s="4"/>
      <c r="I47" s="16"/>
      <c r="J47" s="46"/>
      <c r="K47" s="4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</row>
    <row r="48" spans="1:27" x14ac:dyDescent="0.2">
      <c r="C48" s="90" t="s">
        <v>46</v>
      </c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</row>
    <row r="49" spans="3:27" x14ac:dyDescent="0.2"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</row>
    <row r="50" spans="3:27" x14ac:dyDescent="0.2"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</row>
    <row r="51" spans="3:27" hidden="1" x14ac:dyDescent="0.2"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</row>
    <row r="52" spans="3:27" hidden="1" x14ac:dyDescent="0.2"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</row>
    <row r="53" spans="3:27" hidden="1" x14ac:dyDescent="0.2"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</row>
    <row r="54" spans="3:27" hidden="1" x14ac:dyDescent="0.2"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</row>
    <row r="55" spans="3:27" hidden="1" x14ac:dyDescent="0.2"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</row>
    <row r="56" spans="3:27" hidden="1" x14ac:dyDescent="0.2"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</row>
    <row r="57" spans="3:27" hidden="1" x14ac:dyDescent="0.2"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</row>
    <row r="58" spans="3:27" hidden="1" x14ac:dyDescent="0.2"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</row>
    <row r="59" spans="3:27" hidden="1" x14ac:dyDescent="0.2"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</row>
    <row r="60" spans="3:27" hidden="1" x14ac:dyDescent="0.2"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</row>
    <row r="61" spans="3:27" hidden="1" x14ac:dyDescent="0.2"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</row>
    <row r="62" spans="3:27" hidden="1" x14ac:dyDescent="0.2"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</row>
    <row r="63" spans="3:27" hidden="1" x14ac:dyDescent="0.2"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</row>
    <row r="64" spans="3:27" hidden="1" x14ac:dyDescent="0.2"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</row>
    <row r="65" spans="1:27" hidden="1" x14ac:dyDescent="0.2"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</row>
    <row r="66" spans="1:27" hidden="1" x14ac:dyDescent="0.2"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</row>
    <row r="67" spans="1:27" hidden="1" x14ac:dyDescent="0.2"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</row>
    <row r="68" spans="1:27" hidden="1" x14ac:dyDescent="0.2"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</row>
    <row r="69" spans="1:27" hidden="1" x14ac:dyDescent="0.2"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</row>
    <row r="70" spans="1:27" hidden="1" x14ac:dyDescent="0.2"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</row>
    <row r="71" spans="1:27" hidden="1" x14ac:dyDescent="0.2"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</row>
    <row r="72" spans="1:27" hidden="1" x14ac:dyDescent="0.2"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</row>
    <row r="73" spans="1:27" hidden="1" x14ac:dyDescent="0.2"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</row>
    <row r="74" spans="1:27" hidden="1" x14ac:dyDescent="0.2">
      <c r="B74" s="2">
        <f>IF(C11="ja",-1500,0)</f>
        <v>0</v>
      </c>
      <c r="C74" s="3">
        <f>IF(AND(C9="ja",C11="ja"),-750,0)</f>
        <v>0</v>
      </c>
      <c r="D74" s="3"/>
      <c r="E74" s="3"/>
      <c r="F74" s="3">
        <f>IF(AND(C11="ja",C12="ja"),-1000,0)</f>
        <v>0</v>
      </c>
      <c r="G74" s="3"/>
      <c r="H74" s="3">
        <f>IF(G75=50,0,G75)</f>
        <v>0</v>
      </c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</row>
    <row r="75" spans="1:27" hidden="1" x14ac:dyDescent="0.2">
      <c r="B75" s="2">
        <f>IF(C11="ja",-750,0)</f>
        <v>0</v>
      </c>
      <c r="C75" s="3">
        <f>IF(AND(C9="neen",C11="ja"),-1500,0)</f>
        <v>0</v>
      </c>
      <c r="D75" s="3"/>
      <c r="E75" s="3"/>
      <c r="F75" s="3">
        <f>-F74</f>
        <v>0</v>
      </c>
      <c r="G75" s="3">
        <f>IF(F75&gt;(G18+G19+G21-50),-(G18+G19+G21-50),F74)</f>
        <v>50</v>
      </c>
      <c r="H75" s="3">
        <f>IF(C12="neen",0,H74)</f>
        <v>0</v>
      </c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</row>
    <row r="76" spans="1:27" hidden="1" x14ac:dyDescent="0.2">
      <c r="B76" s="3"/>
      <c r="C76" s="3">
        <f>SUM(C74:C75)</f>
        <v>0</v>
      </c>
      <c r="D76" s="3">
        <f>IF(C78&gt;(G18+G19-50),-(G18+G19-50),C76)</f>
        <v>50</v>
      </c>
      <c r="E76" s="3">
        <f>IF(D76=50,0,D76)</f>
        <v>0</v>
      </c>
      <c r="F76" s="3"/>
      <c r="G76" s="3"/>
      <c r="H76" s="3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</row>
    <row r="77" spans="1:27" hidden="1" x14ac:dyDescent="0.2">
      <c r="B77" s="3"/>
      <c r="C77" s="3"/>
      <c r="D77" s="3"/>
      <c r="E77" s="3"/>
      <c r="F77" s="3"/>
      <c r="G77" s="3"/>
      <c r="H77" s="3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</row>
    <row r="78" spans="1:27" hidden="1" x14ac:dyDescent="0.2">
      <c r="A78" s="47"/>
      <c r="B78" s="3"/>
      <c r="C78" s="3">
        <f>-C76</f>
        <v>0</v>
      </c>
      <c r="D78" s="3"/>
      <c r="E78" s="3"/>
      <c r="F78" s="3"/>
      <c r="G78" s="3"/>
      <c r="H78" s="4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</row>
    <row r="79" spans="1:27" hidden="1" x14ac:dyDescent="0.2">
      <c r="C79" s="45"/>
      <c r="D79" s="45"/>
      <c r="E79" s="45"/>
      <c r="F79" s="45"/>
      <c r="G79" s="45"/>
      <c r="H79" s="45"/>
      <c r="I79" s="45"/>
      <c r="J79" s="45"/>
      <c r="K79" s="45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45"/>
      <c r="Z79" s="45"/>
      <c r="AA79" s="45"/>
    </row>
    <row r="80" spans="1:27" hidden="1" x14ac:dyDescent="0.2">
      <c r="A80" s="48"/>
      <c r="B80" s="48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45"/>
      <c r="Z80" s="45"/>
      <c r="AA80" s="45"/>
    </row>
    <row r="81" spans="1:27" hidden="1" x14ac:dyDescent="0.2">
      <c r="A81" s="48"/>
      <c r="B81" s="48"/>
      <c r="C81" s="2">
        <f>IF(C11="ja",-1500,0)</f>
        <v>0</v>
      </c>
      <c r="D81" s="2"/>
      <c r="E81" s="2"/>
      <c r="F81" s="2"/>
      <c r="G81" s="3">
        <f>IF(AND(C9="ja",C11="ja"),-750,0)</f>
        <v>0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45"/>
      <c r="Z81" s="45"/>
      <c r="AA81" s="45"/>
    </row>
    <row r="82" spans="1:27" hidden="1" x14ac:dyDescent="0.2">
      <c r="A82" s="48"/>
      <c r="B82" s="48"/>
      <c r="C82" s="2">
        <f>IF(C11="ja",-750,0)</f>
        <v>0</v>
      </c>
      <c r="D82" s="2"/>
      <c r="E82" s="2"/>
      <c r="F82" s="2"/>
      <c r="G82" s="3">
        <f>IF(AND(C9="neen",C11="ja"),-1500,0)</f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45"/>
      <c r="Z82" s="45"/>
      <c r="AA82" s="45"/>
    </row>
    <row r="83" spans="1:27" hidden="1" x14ac:dyDescent="0.2">
      <c r="A83" s="48"/>
      <c r="B83" s="48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45"/>
      <c r="Z83" s="45"/>
      <c r="AA83" s="45"/>
    </row>
    <row r="84" spans="1:27" hidden="1" x14ac:dyDescent="0.2">
      <c r="A84" s="48"/>
      <c r="B84" s="48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45"/>
      <c r="Z84" s="45"/>
      <c r="AA84" s="45"/>
    </row>
    <row r="85" spans="1:27" ht="13.5" hidden="1" thickBot="1" x14ac:dyDescent="0.25">
      <c r="A85" s="48"/>
      <c r="B85" s="48"/>
      <c r="C85" s="3"/>
      <c r="D85" s="3"/>
      <c r="E85" s="3"/>
      <c r="F85" s="3"/>
      <c r="G85" s="3"/>
      <c r="H85" s="3"/>
      <c r="I85" s="3"/>
      <c r="J85" s="3"/>
      <c r="K85" s="3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3.5" hidden="1" thickBot="1" x14ac:dyDescent="0.25">
      <c r="A86" s="16"/>
      <c r="B86" s="16"/>
      <c r="C86" s="49"/>
      <c r="D86" s="49"/>
      <c r="E86" s="49"/>
      <c r="F86" s="49"/>
      <c r="G86" s="4"/>
      <c r="H86" s="4"/>
      <c r="I86" s="4"/>
      <c r="J86" s="4"/>
      <c r="K86" s="4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</row>
    <row r="87" spans="1:27" ht="13.5" hidden="1" thickBot="1" x14ac:dyDescent="0.25">
      <c r="A87" s="16"/>
      <c r="B87" s="16"/>
      <c r="C87" s="16"/>
      <c r="D87" s="16"/>
      <c r="E87" s="16"/>
      <c r="F87" s="16"/>
      <c r="G87" s="16"/>
      <c r="H87" s="16"/>
      <c r="I87" s="50"/>
      <c r="J87" s="50"/>
      <c r="K87" s="50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</row>
    <row r="88" spans="1:27" hidden="1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</row>
    <row r="89" spans="1:27" hidden="1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</row>
    <row r="90" spans="1:27" hidden="1" x14ac:dyDescent="0.2">
      <c r="A90" s="16" t="s">
        <v>2</v>
      </c>
      <c r="B90" s="16"/>
      <c r="C90" s="16"/>
      <c r="D90" s="16"/>
      <c r="E90" s="16"/>
      <c r="F90" s="16"/>
      <c r="G90" s="16" t="s">
        <v>33</v>
      </c>
      <c r="H90" s="16" t="s">
        <v>34</v>
      </c>
      <c r="I90" s="16"/>
      <c r="J90" s="35" t="s">
        <v>39</v>
      </c>
      <c r="K90" s="35" t="s">
        <v>39</v>
      </c>
      <c r="L90" s="35" t="s">
        <v>39</v>
      </c>
      <c r="M90" s="35" t="s">
        <v>39</v>
      </c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</row>
    <row r="91" spans="1:27" hidden="1" x14ac:dyDescent="0.2">
      <c r="A91" s="16"/>
      <c r="B91" s="16"/>
      <c r="C91" s="16"/>
      <c r="D91" s="16"/>
      <c r="E91" s="16"/>
      <c r="F91" s="16"/>
      <c r="G91" s="16"/>
      <c r="H91" s="16">
        <v>525</v>
      </c>
      <c r="I91" s="16"/>
      <c r="J91" s="35" t="s">
        <v>40</v>
      </c>
      <c r="K91" s="35" t="s">
        <v>40</v>
      </c>
      <c r="L91" s="35" t="s">
        <v>40</v>
      </c>
      <c r="M91" s="35" t="s">
        <v>40</v>
      </c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</row>
    <row r="92" spans="1:27" hidden="1" x14ac:dyDescent="0.2">
      <c r="A92" s="16"/>
      <c r="B92" s="16"/>
      <c r="C92" s="16"/>
      <c r="D92" s="16"/>
      <c r="E92" s="16"/>
      <c r="F92" s="16"/>
      <c r="G92" s="16"/>
      <c r="H92" s="16">
        <v>100</v>
      </c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</row>
    <row r="93" spans="1:27" hidden="1" x14ac:dyDescent="0.2">
      <c r="A93" s="16"/>
      <c r="B93" s="16"/>
      <c r="C93" s="16"/>
      <c r="D93" s="16"/>
      <c r="E93" s="16"/>
      <c r="F93" s="16"/>
      <c r="G93" s="16"/>
      <c r="H93" s="16">
        <v>675</v>
      </c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</row>
    <row r="94" spans="1:27" hidden="1" x14ac:dyDescent="0.2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</row>
    <row r="95" spans="1:27" hidden="1" x14ac:dyDescent="0.2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</row>
    <row r="96" spans="1:27" hidden="1" x14ac:dyDescent="0.2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</row>
    <row r="97" spans="1:27" ht="14.25" hidden="1" x14ac:dyDescent="0.2">
      <c r="A97" s="51" t="s">
        <v>35</v>
      </c>
      <c r="B97" s="51"/>
      <c r="C97" s="51"/>
      <c r="D97" s="51"/>
      <c r="E97" s="51"/>
      <c r="F97" s="51"/>
      <c r="G97" s="51" t="s">
        <v>35</v>
      </c>
      <c r="H97" s="52" t="s">
        <v>36</v>
      </c>
      <c r="I97" s="53"/>
      <c r="J97" s="51" t="s">
        <v>9</v>
      </c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</row>
    <row r="98" spans="1:27" ht="15" hidden="1" x14ac:dyDescent="0.25">
      <c r="A98" s="54">
        <v>0</v>
      </c>
      <c r="B98" s="54"/>
      <c r="C98" s="55"/>
      <c r="D98" s="55"/>
      <c r="E98" s="55"/>
      <c r="F98" s="55"/>
      <c r="G98" s="54">
        <v>7500</v>
      </c>
      <c r="H98" s="56">
        <v>4.5600000000000002E-2</v>
      </c>
      <c r="I98" s="57"/>
      <c r="J98" s="54">
        <f>IF($C$7&lt;G98,$C$7*H98,G98*H98)</f>
        <v>0</v>
      </c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</row>
    <row r="99" spans="1:27" ht="15" hidden="1" x14ac:dyDescent="0.25">
      <c r="A99" s="54">
        <v>7500</v>
      </c>
      <c r="B99" s="54"/>
      <c r="C99" s="55"/>
      <c r="D99" s="55"/>
      <c r="E99" s="55"/>
      <c r="F99" s="55"/>
      <c r="G99" s="54">
        <v>17500</v>
      </c>
      <c r="H99" s="56">
        <v>2.8500000000000001E-2</v>
      </c>
      <c r="I99" s="57"/>
      <c r="J99" s="55" t="str">
        <f t="shared" ref="J99:J104" si="0">IF($C$7&lt;=A99," ",IF($C$7&lt;G99,($C$7-G98)*H99,(G99-A99)*H99))</f>
        <v xml:space="preserve"> </v>
      </c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</row>
    <row r="100" spans="1:27" ht="15" hidden="1" x14ac:dyDescent="0.25">
      <c r="A100" s="54">
        <v>17500</v>
      </c>
      <c r="B100" s="54"/>
      <c r="C100" s="55"/>
      <c r="D100" s="55"/>
      <c r="E100" s="55"/>
      <c r="F100" s="55"/>
      <c r="G100" s="54">
        <v>30000</v>
      </c>
      <c r="H100" s="56">
        <v>2.2800000000000001E-2</v>
      </c>
      <c r="I100" s="57"/>
      <c r="J100" s="55" t="str">
        <f t="shared" si="0"/>
        <v xml:space="preserve"> </v>
      </c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</row>
    <row r="101" spans="1:27" ht="15" hidden="1" x14ac:dyDescent="0.25">
      <c r="A101" s="54">
        <v>30000</v>
      </c>
      <c r="B101" s="54"/>
      <c r="C101" s="55"/>
      <c r="D101" s="55"/>
      <c r="E101" s="55"/>
      <c r="F101" s="55"/>
      <c r="G101" s="54">
        <v>45495</v>
      </c>
      <c r="H101" s="56">
        <v>1.7100000000000001E-2</v>
      </c>
      <c r="I101" s="57"/>
      <c r="J101" s="55" t="str">
        <f t="shared" si="0"/>
        <v xml:space="preserve"> </v>
      </c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</row>
    <row r="102" spans="1:27" ht="15" hidden="1" x14ac:dyDescent="0.25">
      <c r="A102" s="54">
        <v>45495</v>
      </c>
      <c r="B102" s="54"/>
      <c r="C102" s="55"/>
      <c r="D102" s="55"/>
      <c r="E102" s="55"/>
      <c r="F102" s="55"/>
      <c r="G102" s="54">
        <v>64095</v>
      </c>
      <c r="H102" s="56">
        <v>1.14E-2</v>
      </c>
      <c r="I102" s="57"/>
      <c r="J102" s="55" t="str">
        <f t="shared" si="0"/>
        <v xml:space="preserve"> </v>
      </c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</row>
    <row r="103" spans="1:27" ht="15" hidden="1" x14ac:dyDescent="0.25">
      <c r="A103" s="54">
        <v>64095</v>
      </c>
      <c r="B103" s="54"/>
      <c r="C103" s="55"/>
      <c r="D103" s="55"/>
      <c r="E103" s="55"/>
      <c r="F103" s="55"/>
      <c r="G103" s="54">
        <v>250095</v>
      </c>
      <c r="H103" s="56">
        <v>5.7000000000000002E-3</v>
      </c>
      <c r="I103" s="57"/>
      <c r="J103" s="55" t="str">
        <f t="shared" si="0"/>
        <v xml:space="preserve"> </v>
      </c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</row>
    <row r="104" spans="1:27" ht="15" hidden="1" x14ac:dyDescent="0.25">
      <c r="A104" s="54">
        <v>250095</v>
      </c>
      <c r="B104" s="54"/>
      <c r="C104" s="55"/>
      <c r="D104" s="55"/>
      <c r="E104" s="55"/>
      <c r="F104" s="55"/>
      <c r="G104" s="54">
        <f>$C$7</f>
        <v>0</v>
      </c>
      <c r="H104" s="56">
        <v>5.6999999999999998E-4</v>
      </c>
      <c r="I104" s="57"/>
      <c r="J104" s="55" t="str">
        <f t="shared" si="0"/>
        <v xml:space="preserve"> </v>
      </c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</row>
    <row r="105" spans="1:27" ht="15" hidden="1" x14ac:dyDescent="0.25">
      <c r="A105" s="58"/>
      <c r="B105" s="59"/>
      <c r="C105" s="59"/>
      <c r="D105" s="59"/>
      <c r="E105" s="59"/>
      <c r="F105" s="59"/>
      <c r="G105" s="59"/>
      <c r="H105" s="60"/>
      <c r="I105" s="61"/>
      <c r="J105" s="61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</row>
    <row r="106" spans="1:27" ht="15" hidden="1" x14ac:dyDescent="0.25">
      <c r="A106" s="51" t="s">
        <v>37</v>
      </c>
      <c r="B106" s="62"/>
      <c r="C106" s="62"/>
      <c r="D106" s="62"/>
      <c r="E106" s="62"/>
      <c r="F106" s="62"/>
      <c r="G106" s="59"/>
      <c r="H106" s="63"/>
      <c r="I106" s="61"/>
      <c r="J106" s="64">
        <f>SUM(J98:J105)</f>
        <v>0</v>
      </c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</row>
    <row r="107" spans="1:27" hidden="1" x14ac:dyDescent="0.2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</row>
    <row r="108" spans="1:27" hidden="1" x14ac:dyDescent="0.2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</row>
    <row r="109" spans="1:27" x14ac:dyDescent="0.2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</row>
    <row r="110" spans="1:27" x14ac:dyDescent="0.2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</row>
    <row r="111" spans="1:27" x14ac:dyDescent="0.2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</row>
    <row r="112" spans="1:27" x14ac:dyDescent="0.2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</row>
    <row r="113" spans="1:27" x14ac:dyDescent="0.2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</row>
    <row r="114" spans="1:27" x14ac:dyDescent="0.2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</row>
    <row r="115" spans="1:27" x14ac:dyDescent="0.2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</row>
    <row r="116" spans="1:27" x14ac:dyDescent="0.2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</row>
    <row r="117" spans="1:27" x14ac:dyDescent="0.2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</row>
    <row r="118" spans="1:27" x14ac:dyDescent="0.2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</row>
    <row r="119" spans="1:27" x14ac:dyDescent="0.2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</row>
    <row r="120" spans="1:27" x14ac:dyDescent="0.2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</row>
    <row r="121" spans="1:27" x14ac:dyDescent="0.2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</row>
    <row r="122" spans="1:27" x14ac:dyDescent="0.2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</row>
    <row r="123" spans="1:27" x14ac:dyDescent="0.2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</row>
    <row r="124" spans="1:27" x14ac:dyDescent="0.2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</row>
    <row r="125" spans="1:27" x14ac:dyDescent="0.2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</row>
    <row r="126" spans="1:27" x14ac:dyDescent="0.2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</row>
    <row r="127" spans="1:27" x14ac:dyDescent="0.2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</row>
    <row r="128" spans="1:27" x14ac:dyDescent="0.2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</row>
    <row r="129" spans="1:27" x14ac:dyDescent="0.2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</row>
    <row r="130" spans="1:27" x14ac:dyDescent="0.2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</row>
    <row r="131" spans="1:27" x14ac:dyDescent="0.2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</row>
    <row r="132" spans="1:27" x14ac:dyDescent="0.2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</row>
    <row r="133" spans="1:27" x14ac:dyDescent="0.2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</row>
    <row r="134" spans="1:27" x14ac:dyDescent="0.2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</row>
    <row r="135" spans="1:27" x14ac:dyDescent="0.2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</row>
    <row r="136" spans="1:27" x14ac:dyDescent="0.2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</row>
    <row r="137" spans="1:27" x14ac:dyDescent="0.2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</row>
    <row r="138" spans="1:27" x14ac:dyDescent="0.2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</row>
    <row r="139" spans="1:27" x14ac:dyDescent="0.2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</row>
    <row r="140" spans="1:27" x14ac:dyDescent="0.2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</row>
    <row r="141" spans="1:27" x14ac:dyDescent="0.2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</row>
    <row r="142" spans="1:27" x14ac:dyDescent="0.2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</row>
    <row r="143" spans="1:27" x14ac:dyDescent="0.2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</row>
    <row r="144" spans="1:27" x14ac:dyDescent="0.2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</row>
    <row r="145" spans="1:27" x14ac:dyDescent="0.2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</row>
    <row r="146" spans="1:27" x14ac:dyDescent="0.2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</row>
    <row r="147" spans="1:27" x14ac:dyDescent="0.2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</row>
    <row r="148" spans="1:27" x14ac:dyDescent="0.2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</row>
    <row r="149" spans="1:27" x14ac:dyDescent="0.2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</row>
    <row r="150" spans="1:27" x14ac:dyDescent="0.2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</row>
    <row r="151" spans="1:27" x14ac:dyDescent="0.2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</row>
    <row r="152" spans="1:27" x14ac:dyDescent="0.2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</row>
    <row r="153" spans="1:27" x14ac:dyDescent="0.2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</row>
    <row r="154" spans="1:27" x14ac:dyDescent="0.2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</row>
    <row r="155" spans="1:27" x14ac:dyDescent="0.2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</row>
    <row r="156" spans="1:27" x14ac:dyDescent="0.2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</row>
    <row r="157" spans="1:27" x14ac:dyDescent="0.2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</row>
    <row r="158" spans="1:27" x14ac:dyDescent="0.2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</row>
    <row r="159" spans="1:27" x14ac:dyDescent="0.2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</row>
    <row r="160" spans="1:27" x14ac:dyDescent="0.2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</row>
    <row r="161" spans="1:27" x14ac:dyDescent="0.2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</row>
    <row r="162" spans="1:27" x14ac:dyDescent="0.2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</row>
    <row r="163" spans="1:27" x14ac:dyDescent="0.2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</row>
    <row r="164" spans="1:27" x14ac:dyDescent="0.2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</row>
    <row r="165" spans="1:27" x14ac:dyDescent="0.2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</row>
    <row r="166" spans="1:27" x14ac:dyDescent="0.2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</row>
    <row r="167" spans="1:27" x14ac:dyDescent="0.2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</row>
    <row r="168" spans="1:27" x14ac:dyDescent="0.2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</row>
    <row r="169" spans="1:27" x14ac:dyDescent="0.2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</row>
    <row r="170" spans="1:27" x14ac:dyDescent="0.2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</row>
    <row r="171" spans="1:27" x14ac:dyDescent="0.2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</row>
    <row r="172" spans="1:27" x14ac:dyDescent="0.2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</row>
    <row r="173" spans="1:27" x14ac:dyDescent="0.2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</row>
    <row r="174" spans="1:27" x14ac:dyDescent="0.2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</row>
    <row r="175" spans="1:27" x14ac:dyDescent="0.2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</row>
    <row r="176" spans="1:27" x14ac:dyDescent="0.2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</row>
    <row r="177" spans="1:27" x14ac:dyDescent="0.2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</row>
    <row r="178" spans="1:27" x14ac:dyDescent="0.2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</row>
    <row r="179" spans="1:27" x14ac:dyDescent="0.2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</row>
    <row r="180" spans="1:27" x14ac:dyDescent="0.2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</row>
    <row r="181" spans="1:27" x14ac:dyDescent="0.2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</row>
    <row r="182" spans="1:27" x14ac:dyDescent="0.2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</row>
    <row r="183" spans="1:27" x14ac:dyDescent="0.2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</row>
    <row r="184" spans="1:27" x14ac:dyDescent="0.2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</row>
    <row r="185" spans="1:27" x14ac:dyDescent="0.2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</row>
    <row r="186" spans="1:27" x14ac:dyDescent="0.2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</row>
    <row r="187" spans="1:27" x14ac:dyDescent="0.2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</row>
    <row r="188" spans="1:27" x14ac:dyDescent="0.2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</row>
    <row r="189" spans="1:27" x14ac:dyDescent="0.2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</row>
    <row r="190" spans="1:27" x14ac:dyDescent="0.2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</row>
    <row r="191" spans="1:27" x14ac:dyDescent="0.2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</row>
    <row r="192" spans="1:27" x14ac:dyDescent="0.2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</row>
    <row r="193" spans="1:27" x14ac:dyDescent="0.2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</row>
    <row r="194" spans="1:27" x14ac:dyDescent="0.2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</row>
    <row r="195" spans="1:27" x14ac:dyDescent="0.2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</row>
    <row r="196" spans="1:27" x14ac:dyDescent="0.2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</row>
    <row r="197" spans="1:27" x14ac:dyDescent="0.2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</row>
    <row r="198" spans="1:27" x14ac:dyDescent="0.2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</row>
    <row r="199" spans="1:27" x14ac:dyDescent="0.2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</row>
    <row r="200" spans="1:27" x14ac:dyDescent="0.2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</row>
    <row r="201" spans="1:27" x14ac:dyDescent="0.2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</row>
    <row r="202" spans="1:27" x14ac:dyDescent="0.2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</row>
  </sheetData>
  <sheetProtection algorithmName="SHA-512" hashValue="aGrbf7fHE3LxsuBJHXfCr+A4KfsA4hWGxUImcdU56+h9/BRRDQnpXXV81jo9YUjvCJuUheAlvO7gXP+JL8XFGg==" saltValue="Y1TIPVDhQv0jrvhHxE2FUQ==" spinCount="100000" sheet="1" objects="1" scenarios="1"/>
  <phoneticPr fontId="0" type="noConversion"/>
  <dataValidations count="4">
    <dataValidation type="list" allowBlank="1" showInputMessage="1" showErrorMessage="1" sqref="C9:F9">
      <formula1>$J$90:$J$91</formula1>
    </dataValidation>
    <dataValidation type="list" allowBlank="1" showInputMessage="1" showErrorMessage="1" sqref="C11">
      <formula1>$K$90:$K$91</formula1>
    </dataValidation>
    <dataValidation type="list" allowBlank="1" showInputMessage="1" showErrorMessage="1" sqref="C12">
      <formula1>$L$90:$L$91</formula1>
    </dataValidation>
    <dataValidation type="list" allowBlank="1" showInputMessage="1" showErrorMessage="1" sqref="C13">
      <formula1>$M$90:$M$91</formula1>
    </dataValidation>
  </dataValidations>
  <hyperlinks>
    <hyperlink ref="C44" r:id="rId1"/>
    <hyperlink ref="D44" r:id="rId2"/>
    <hyperlink ref="C46" r:id="rId3"/>
    <hyperlink ref="D46" r:id="rId4"/>
    <hyperlink ref="C48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VKV</vt:lpstr>
      <vt:lpstr>VKV!_1._Zegels_Minuut_Brevet</vt:lpstr>
      <vt:lpstr>VKV!_2._Registratie_Minuut_Brevet</vt:lpstr>
      <vt:lpstr>VKV!_3._Registratie_aanhangsel</vt:lpstr>
      <vt:lpstr>VKV!Aard</vt:lpstr>
      <vt:lpstr>VKV!Afdrukbereik</vt:lpstr>
      <vt:lpstr>VKV!Datum</vt:lpstr>
      <vt:lpstr>VKV!KOSTENFICHE</vt:lpstr>
      <vt:lpstr>VKV!Naam</vt:lpstr>
      <vt:lpstr>VKV!Rep.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2014-11-14T22:50:10Z</dcterms:modified>
</cp:coreProperties>
</file>