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" sheetId="1" r:id="rId1"/>
  </sheets>
  <definedNames>
    <definedName name="_1._Zegels_Minuut_Brevet" localSheetId="0">VKVBTWBREYNE!$A$20:$F$20</definedName>
    <definedName name="_1._Zegels_Minuut_Brevet">#REF!</definedName>
    <definedName name="_10._Tweede_getuigschrift" localSheetId="0">VKVBTWBREYNE!#REF!</definedName>
    <definedName name="_10._Tweede_getuigschrift">#REF!</definedName>
    <definedName name="_11._Kadaster_uittreksel" localSheetId="0">VKVBTWBREYNE!#REF!</definedName>
    <definedName name="_11._Kadaster_uittreksel">#REF!</definedName>
    <definedName name="_12._Getuigen" localSheetId="0">VKVBTWBREYNE!#REF!</definedName>
    <definedName name="_12._Getuigen">#REF!</definedName>
    <definedName name="_13._Allerlei_uitgaven" localSheetId="0">VKVBTWBREYNE!#REF!</definedName>
    <definedName name="_13._Allerlei_uitgaven">#REF!</definedName>
    <definedName name="_14." localSheetId="0">VKVBTWBREYNE!#REF!</definedName>
    <definedName name="_14.">#REF!</definedName>
    <definedName name="_15." localSheetId="0">VKVBTWBREYNE!#REF!</definedName>
    <definedName name="_15.">#REF!</definedName>
    <definedName name="_2._Registratie_Minuut_Brevet" localSheetId="0">VKVBTWBREYNE!$B$27:$G$27</definedName>
    <definedName name="_2._Registratie_Minuut_Brevet">#REF!</definedName>
    <definedName name="_3._Registratie_aanhangsel" localSheetId="0">VKVBTWBREYNE!$E$28:$G$28</definedName>
    <definedName name="_3._Registratie_aanhangsel">#REF!</definedName>
    <definedName name="_4.Zegels_afschrift_grosse" localSheetId="0">VKVBTWBREYNE!#REF!</definedName>
    <definedName name="_4.Zegels_afschrift_grosse">#REF!</definedName>
    <definedName name="_5._Hypotheek__inschr._overschr._doorh." localSheetId="0">VKVBTWBREYNE!#REF!</definedName>
    <definedName name="_5._Hypotheek__inschr._overschr._doorh.">#REF!</definedName>
    <definedName name="_6._Loon_pandbewaarder" localSheetId="0">VKVBTWBREYNE!#REF!</definedName>
    <definedName name="_6._Loon_pandbewaarder">#REF!</definedName>
    <definedName name="_7._Zegels__bord._aanh." localSheetId="0">VKVBTWBREYNE!#REF!</definedName>
    <definedName name="_7._Zegels__bord._aanh.">#REF!</definedName>
    <definedName name="_8._Opzoekingen" localSheetId="0">VKVBTWBREYNE!#REF!</definedName>
    <definedName name="_8._Opzoekingen">#REF!</definedName>
    <definedName name="_9._Hypothecair_getuigschrift" localSheetId="0">VKVBTWBREYNE!#REF!</definedName>
    <definedName name="_9._Hypothecair_getuigschrift">#REF!</definedName>
    <definedName name="Aard" localSheetId="0">VKVBTWBREYNE!$B$4:$F$4</definedName>
    <definedName name="Aard">#REF!</definedName>
    <definedName name="_xlnm.Print_Area" localSheetId="0">VKVBTWBREYNE!$A$1:$E$47</definedName>
    <definedName name="Datum" localSheetId="0">VKVBTWBREYNE!$B$4:$G$44</definedName>
    <definedName name="Datum">#REF!</definedName>
    <definedName name="gemeentelijke_info">#REF!</definedName>
    <definedName name="Kantoor_van_Notaris_J._SIMONART_te_Leuven" localSheetId="0">VKVBTWBREYNE!#REF!</definedName>
    <definedName name="Kantoor_van_Notaris_J._SIMONART_te_Leuven">#REF!</definedName>
    <definedName name="KOSTENFICHE" localSheetId="0">VKVBTWBREYNE!$A$1:$G$44</definedName>
    <definedName name="KOSTENFICHE">#REF!</definedName>
    <definedName name="Last_Row">IF(Values_Entered,Header_Row+Number_of_Payments,Header_Row)</definedName>
    <definedName name="Naam" localSheetId="0">VKVBTWBREYNE!#REF!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VKVBTWBREYNE!$A$3:$G$44</definedName>
  </definedNames>
  <calcPr calcId="152511"/>
</workbook>
</file>

<file path=xl/calcChain.xml><?xml version="1.0" encoding="utf-8"?>
<calcChain xmlns="http://schemas.openxmlformats.org/spreadsheetml/2006/main">
  <c r="D41" i="1" l="1"/>
  <c r="B10" i="1" l="1"/>
  <c r="F105" i="1" s="1"/>
  <c r="D21" i="1"/>
  <c r="D22" i="1"/>
  <c r="D26" i="1"/>
  <c r="D28" i="1"/>
  <c r="D44" i="1"/>
  <c r="D43" i="1"/>
  <c r="C56" i="1"/>
  <c r="E56" i="1"/>
  <c r="E57" i="1"/>
  <c r="B85" i="1"/>
  <c r="C85" i="1"/>
  <c r="C87" i="1" s="1"/>
  <c r="C89" i="1" s="1"/>
  <c r="F85" i="1"/>
  <c r="F86" i="1" s="1"/>
  <c r="B86" i="1"/>
  <c r="C86" i="1"/>
  <c r="F108" i="1"/>
  <c r="F103" i="1"/>
  <c r="D23" i="1" l="1"/>
  <c r="F104" i="1"/>
  <c r="F106" i="1"/>
  <c r="F102" i="1"/>
  <c r="C108" i="1"/>
  <c r="D87" i="1"/>
  <c r="E87" i="1" s="1"/>
  <c r="D24" i="1" s="1"/>
  <c r="D46" i="1"/>
  <c r="F107" i="1"/>
  <c r="F110" i="1" s="1"/>
  <c r="D20" i="1" s="1"/>
  <c r="D32" i="1" l="1"/>
  <c r="G86" i="1"/>
  <c r="H86" i="1" s="1"/>
  <c r="D25" i="1" s="1"/>
  <c r="D31" i="1" l="1"/>
  <c r="D34" i="1" s="1"/>
</calcChain>
</file>

<file path=xl/sharedStrings.xml><?xml version="1.0" encoding="utf-8"?>
<sst xmlns="http://schemas.openxmlformats.org/spreadsheetml/2006/main" count="70" uniqueCount="51">
  <si>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</si>
  <si>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</si>
  <si>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</si>
  <si>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</si>
  <si>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</si>
  <si>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</si>
  <si>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</si>
  <si>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</si>
  <si>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</si>
  <si>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</si>
  <si>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</si>
  <si>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</si>
  <si>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</si>
  <si>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</si>
  <si>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</si>
  <si>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</si>
  <si>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</si>
  <si>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</si>
  <si>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</si>
  <si>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</si>
  <si>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</si>
  <si>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</si>
  <si>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</si>
  <si>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</si>
  <si>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</si>
  <si>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</si>
  <si>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</si>
  <si>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</si>
  <si>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</si>
  <si>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</si>
  <si>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</si>
  <si>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</si>
  <si>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</si>
  <si>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</si>
  <si>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</si>
  <si>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</si>
  <si>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</si>
  <si>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</si>
  <si>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</si>
  <si>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</si>
  <si>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</si>
  <si>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</si>
  <si>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</si>
  <si>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</si>
  <si>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</si>
  <si>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</si>
  <si>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</si>
  <si>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</si>
  <si>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</si>
  <si>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VERKOOP ONROEREND GOED WET BREYNE - VLAANDEREN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</si>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</sst>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</numFmts>
  <fonts count="17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5" fillId="0" borderId="0"/>
    <xf numFmtId="0" fontId="1" fillId="0" borderId="0"/>
    <xf numFmtId="0" fontId="15" fillId="0" borderId="0"/>
    <xf numFmtId="176" fontId="8" fillId="0" borderId="1">
      <protection locked="0"/>
    </xf>
    <xf numFmtId="0" fontId="16" fillId="0" borderId="16" applyNumberFormat="0" applyFill="0" applyAlignment="0" applyProtection="0"/>
  </cellStyleXfs>
  <cellXfs count="94">
    <xf numFmtId="0" fontId="0" fillId="0" borderId="0" xfId="0"/>
    <xf numFmtId="0" fontId="1" fillId="2" borderId="2" xfId="13" applyNumberFormat="1" applyFill="1" applyBorder="1" applyAlignment="1" applyProtection="1">
      <protection hidden="1"/>
    </xf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ont="1" applyFill="1" applyBorder="1" applyProtection="1">
      <protection hidden="1"/>
    </xf>
    <xf numFmtId="0" fontId="1" fillId="2" borderId="6" xfId="13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7" xfId="13" applyNumberFormat="1" applyFont="1" applyFill="1" applyBorder="1" applyProtection="1">
      <protection hidden="1"/>
    </xf>
    <xf numFmtId="168" fontId="5" fillId="2" borderId="8" xfId="13" applyNumberFormat="1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167" fontId="6" fillId="2" borderId="8" xfId="13" applyNumberFormat="1" applyFont="1" applyFill="1" applyBorder="1" applyProtection="1">
      <protection hidden="1"/>
    </xf>
    <xf numFmtId="168" fontId="6" fillId="2" borderId="8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0" fontId="6" fillId="2" borderId="10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1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1" xfId="13" applyFont="1" applyFill="1" applyBorder="1" applyProtection="1">
      <protection hidden="1"/>
    </xf>
    <xf numFmtId="167" fontId="5" fillId="2" borderId="8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6" fontId="1" fillId="8" borderId="0" xfId="13" applyNumberFormat="1" applyFill="1" applyBorder="1" applyAlignment="1" applyProtection="1">
      <alignment horizontal="center"/>
      <protection locked="0" hidden="1"/>
    </xf>
    <xf numFmtId="0" fontId="1" fillId="8" borderId="0" xfId="13" applyFont="1" applyFill="1" applyBorder="1" applyAlignment="1" applyProtection="1">
      <alignment horizontal="center"/>
      <protection locked="0" hidden="1"/>
    </xf>
    <xf numFmtId="0" fontId="1" fillId="8" borderId="0" xfId="13" applyFill="1" applyBorder="1" applyAlignment="1" applyProtection="1">
      <alignment horizontal="center"/>
      <protection locked="0" hidden="1"/>
    </xf>
    <xf numFmtId="165" fontId="1" fillId="9" borderId="13" xfId="13" applyNumberFormat="1" applyFont="1" applyFill="1" applyBorder="1" applyAlignment="1" applyProtection="1">
      <alignment horizontal="left"/>
      <protection hidden="1"/>
    </xf>
    <xf numFmtId="0" fontId="2" fillId="9" borderId="0" xfId="13" applyFont="1" applyFill="1" applyBorder="1" applyAlignment="1" applyProtection="1">
      <alignment horizontal="left"/>
      <protection hidden="1"/>
    </xf>
    <xf numFmtId="0" fontId="1" fillId="9" borderId="0" xfId="13" applyFill="1"/>
    <xf numFmtId="0" fontId="1" fillId="9" borderId="13" xfId="13" applyFont="1" applyFill="1" applyBorder="1" applyAlignment="1" applyProtection="1">
      <alignment horizontal="left"/>
      <protection hidden="1"/>
    </xf>
    <xf numFmtId="0" fontId="1" fillId="9" borderId="0" xfId="13" applyFill="1" applyBorder="1" applyAlignment="1" applyProtection="1">
      <alignment horizontal="left"/>
      <protection hidden="1"/>
    </xf>
    <xf numFmtId="0" fontId="1" fillId="9" borderId="13" xfId="13" applyFont="1" applyFill="1" applyBorder="1" applyProtection="1"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2" fillId="10" borderId="12" xfId="13" applyFont="1" applyFill="1" applyBorder="1" applyAlignment="1" applyProtection="1">
      <alignment horizontal="left"/>
      <protection hidden="1"/>
    </xf>
    <xf numFmtId="0" fontId="1" fillId="9" borderId="15" xfId="13" applyFill="1" applyBorder="1" applyAlignment="1" applyProtection="1">
      <alignment horizontal="left"/>
      <protection hidden="1"/>
    </xf>
    <xf numFmtId="0" fontId="1" fillId="9" borderId="12" xfId="13" applyFont="1" applyFill="1" applyBorder="1" applyAlignment="1" applyProtection="1">
      <alignment horizontal="left"/>
      <protection hidden="1"/>
    </xf>
    <xf numFmtId="0" fontId="1" fillId="11" borderId="0" xfId="13" applyFill="1" applyBorder="1" applyAlignment="1" applyProtection="1">
      <alignment horizontal="left"/>
      <protection hidden="1"/>
    </xf>
    <xf numFmtId="0" fontId="2" fillId="8" borderId="0" xfId="13" applyNumberFormat="1" applyFont="1" applyFill="1" applyBorder="1" applyAlignment="1" applyProtection="1">
      <alignment horizontal="left"/>
      <protection locked="0"/>
    </xf>
    <xf numFmtId="0" fontId="1" fillId="11" borderId="0" xfId="13" applyFont="1" applyFill="1" applyBorder="1" applyAlignment="1" applyProtection="1">
      <alignment horizontal="left"/>
      <protection locked="0"/>
    </xf>
    <xf numFmtId="164" fontId="1" fillId="12" borderId="0" xfId="13" applyNumberFormat="1" applyFont="1" applyFill="1" applyBorder="1" applyAlignment="1" applyProtection="1">
      <alignment horizontal="right"/>
      <protection locked="0"/>
    </xf>
    <xf numFmtId="164" fontId="1" fillId="13" borderId="0" xfId="13" applyNumberFormat="1" applyFont="1" applyFill="1" applyBorder="1" applyAlignment="1" applyProtection="1">
      <alignment horizontal="right"/>
      <protection locked="0"/>
    </xf>
    <xf numFmtId="164" fontId="1" fillId="14" borderId="0" xfId="13" applyNumberFormat="1" applyFill="1" applyBorder="1" applyAlignment="1" applyProtection="1">
      <protection locked="0"/>
    </xf>
    <xf numFmtId="164" fontId="1" fillId="8" borderId="0" xfId="13" applyNumberFormat="1" applyFill="1" applyBorder="1" applyAlignment="1" applyProtection="1">
      <protection locked="0" hidden="1"/>
    </xf>
    <xf numFmtId="164" fontId="1" fillId="15" borderId="0" xfId="13" applyNumberFormat="1" applyFont="1" applyFill="1" applyBorder="1" applyAlignment="1" applyProtection="1">
      <alignment horizontal="right"/>
      <protection hidden="1"/>
    </xf>
    <xf numFmtId="164" fontId="1" fillId="14" borderId="0" xfId="13" applyNumberFormat="1" applyFill="1" applyBorder="1" applyAlignment="1" applyProtection="1">
      <protection locked="0" hidden="1"/>
    </xf>
    <xf numFmtId="164" fontId="1" fillId="14" borderId="0" xfId="13" applyNumberFormat="1" applyFont="1" applyFill="1" applyBorder="1" applyAlignment="1" applyProtection="1">
      <alignment horizontal="left"/>
      <protection locked="0" hidden="1"/>
    </xf>
    <xf numFmtId="164" fontId="1" fillId="8" borderId="0" xfId="13" applyNumberFormat="1" applyFill="1" applyBorder="1" applyAlignment="1" applyProtection="1">
      <alignment horizontal="left"/>
      <protection locked="0" hidden="1"/>
    </xf>
    <xf numFmtId="164" fontId="1" fillId="8" borderId="0" xfId="13" applyNumberFormat="1" applyFill="1" applyBorder="1" applyAlignment="1" applyProtection="1">
      <alignment horizontal="left"/>
      <protection locked="0"/>
    </xf>
    <xf numFmtId="164" fontId="11" fillId="7" borderId="0" xfId="0" applyNumberFormat="1" applyFont="1" applyFill="1" applyBorder="1" applyAlignment="1" applyProtection="1">
      <alignment horizontal="left"/>
      <protection locked="0"/>
    </xf>
    <xf numFmtId="164" fontId="1" fillId="9" borderId="13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9" borderId="13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2" xfId="13" applyNumberFormat="1" applyFill="1" applyBorder="1" applyProtection="1">
      <protection hidden="1"/>
    </xf>
    <xf numFmtId="0" fontId="1" fillId="2" borderId="3" xfId="13" applyFill="1" applyBorder="1"/>
    <xf numFmtId="164" fontId="1" fillId="8" borderId="0" xfId="13" applyNumberFormat="1" applyFill="1" applyBorder="1" applyAlignment="1" applyProtection="1">
      <alignment horizontal="left"/>
      <protection hidden="1"/>
    </xf>
    <xf numFmtId="164" fontId="1" fillId="9" borderId="13" xfId="13" applyNumberFormat="1" applyFill="1" applyBorder="1" applyAlignment="1" applyProtection="1">
      <protection hidden="1"/>
    </xf>
    <xf numFmtId="164" fontId="1" fillId="10" borderId="12" xfId="13" applyNumberFormat="1" applyFill="1" applyBorder="1" applyAlignment="1" applyProtection="1">
      <protection hidden="1"/>
    </xf>
    <xf numFmtId="178" fontId="1" fillId="6" borderId="0" xfId="13" applyNumberFormat="1" applyFon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AK.xlsx" TargetMode="External"/><Relationship Id="rId2" Type="http://schemas.openxmlformats.org/officeDocument/2006/relationships/hyperlink" Target="VKVBTWBREYNEAV.xlsx" TargetMode="External"/><Relationship Id="rId1" Type="http://schemas.openxmlformats.org/officeDocument/2006/relationships/hyperlink" Target="VKVBTW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6"/>
  <sheetViews>
    <sheetView tabSelected="1" zoomScaleNormal="100" workbookViewId="0">
      <selection activeCell="B3" sqref="B3"/>
    </sheetView>
  </sheetViews>
  <sheetFormatPr defaultRowHeight="12.75"/>
  <cols>
    <col min="1" max="1" width="43.7109375" style="3" customWidth="1"/>
    <col min="2" max="2" width="18.7109375" style="3" customWidth="1"/>
    <col min="3" max="3" width="11" style="3" customWidth="1"/>
    <col min="4" max="4" width="20.85546875" style="3" customWidth="1"/>
    <col min="5" max="5" width="19.5703125" style="3" customWidth="1"/>
    <col min="6" max="6" width="15" style="3" customWidth="1"/>
    <col min="7" max="7" width="15.85546875" style="3" bestFit="1" customWidth="1"/>
    <col min="8" max="16" width="9.140625" style="3"/>
    <col min="17" max="17" width="12.140625" style="3" bestFit="1" customWidth="1"/>
    <col min="18" max="16384" width="9.140625" style="3"/>
  </cols>
  <sheetData>
    <row r="1" spans="1:7" ht="27.75" customHeight="1" thickTop="1">
      <c r="A1" s="51" t="s">
        <v>49</v>
      </c>
      <c r="B1" s="52"/>
      <c r="C1" s="52"/>
      <c r="D1" s="52"/>
      <c r="E1" s="1"/>
      <c r="F1" s="2"/>
      <c r="G1" s="2"/>
    </row>
    <row r="2" spans="1:7">
      <c r="A2" s="4"/>
      <c r="B2" s="4"/>
      <c r="C2" s="4"/>
      <c r="D2" s="4"/>
      <c r="E2" s="5"/>
      <c r="F2" s="5"/>
      <c r="G2" s="5"/>
    </row>
    <row r="3" spans="1:7">
      <c r="A3" s="4" t="s">
        <v>0</v>
      </c>
      <c r="B3" s="72"/>
      <c r="C3" s="4"/>
      <c r="D3" s="4"/>
      <c r="E3" s="5"/>
      <c r="F3" s="5"/>
      <c r="G3" s="6"/>
    </row>
    <row r="4" spans="1:7">
      <c r="A4" s="4" t="s">
        <v>1</v>
      </c>
      <c r="B4" s="73"/>
      <c r="C4" s="71"/>
      <c r="E4" s="8"/>
      <c r="F4" s="5"/>
    </row>
    <row r="5" spans="1:7">
      <c r="A5" s="4" t="s">
        <v>39</v>
      </c>
      <c r="B5" s="74">
        <v>0</v>
      </c>
      <c r="C5" s="7"/>
      <c r="E5" s="8"/>
      <c r="F5" s="5"/>
    </row>
    <row r="6" spans="1:7">
      <c r="A6" s="4" t="s">
        <v>40</v>
      </c>
      <c r="B6" s="75">
        <v>0</v>
      </c>
      <c r="C6" s="7"/>
      <c r="E6" s="8"/>
      <c r="F6" s="5"/>
    </row>
    <row r="7" spans="1:7">
      <c r="A7" s="4" t="s">
        <v>41</v>
      </c>
      <c r="B7" s="53" t="s">
        <v>35</v>
      </c>
      <c r="C7" s="7"/>
      <c r="E7" s="8"/>
      <c r="F7" s="5"/>
    </row>
    <row r="8" spans="1:7">
      <c r="A8" s="5" t="s">
        <v>42</v>
      </c>
      <c r="B8" s="76">
        <v>0</v>
      </c>
      <c r="C8" s="7"/>
      <c r="D8" s="5"/>
      <c r="E8" s="9"/>
      <c r="F8" s="5"/>
    </row>
    <row r="9" spans="1:7">
      <c r="A9" s="5" t="s">
        <v>3</v>
      </c>
      <c r="B9" s="77">
        <v>0</v>
      </c>
      <c r="C9" s="7"/>
      <c r="D9" s="5"/>
      <c r="E9" s="9"/>
      <c r="F9" s="5"/>
    </row>
    <row r="10" spans="1:7">
      <c r="A10" s="11" t="s">
        <v>43</v>
      </c>
      <c r="B10" s="78">
        <f>IF(B8&lt;B6,B6/2+B5+B9,B6+B5+B9)</f>
        <v>0</v>
      </c>
      <c r="C10" s="10"/>
      <c r="D10" s="5"/>
      <c r="E10" s="9"/>
      <c r="F10" s="5"/>
    </row>
    <row r="11" spans="1:7">
      <c r="A11" s="10" t="s">
        <v>4</v>
      </c>
      <c r="B11" s="79">
        <v>0</v>
      </c>
      <c r="C11" s="7"/>
      <c r="D11" s="5"/>
      <c r="E11" s="9"/>
      <c r="F11" s="5"/>
    </row>
    <row r="12" spans="1:7">
      <c r="A12" s="10" t="s">
        <v>47</v>
      </c>
      <c r="B12" s="58" t="s">
        <v>36</v>
      </c>
      <c r="C12" s="7"/>
      <c r="D12" s="5"/>
      <c r="E12" s="9"/>
      <c r="F12" s="5"/>
    </row>
    <row r="13" spans="1:7">
      <c r="A13" s="10" t="s">
        <v>5</v>
      </c>
      <c r="B13" s="80">
        <v>0</v>
      </c>
      <c r="C13" s="7"/>
      <c r="E13" s="8"/>
      <c r="F13" s="5"/>
    </row>
    <row r="14" spans="1:7">
      <c r="A14" s="10" t="s">
        <v>37</v>
      </c>
      <c r="B14" s="59" t="s">
        <v>36</v>
      </c>
      <c r="C14" s="7"/>
      <c r="D14" s="7"/>
      <c r="E14" s="11"/>
      <c r="F14" s="5"/>
      <c r="G14" s="9"/>
    </row>
    <row r="15" spans="1:7">
      <c r="A15" s="10" t="s">
        <v>38</v>
      </c>
      <c r="B15" s="59" t="s">
        <v>36</v>
      </c>
      <c r="C15" s="10"/>
      <c r="E15" s="8"/>
      <c r="F15" s="5"/>
      <c r="G15" s="5"/>
    </row>
    <row r="16" spans="1:7">
      <c r="A16" s="10" t="s">
        <v>50</v>
      </c>
      <c r="B16" s="93" t="s">
        <v>36</v>
      </c>
      <c r="E16" s="8"/>
      <c r="F16" s="5"/>
      <c r="G16" s="5"/>
    </row>
    <row r="17" spans="1:7" ht="13.5" thickBot="1">
      <c r="A17" s="12" t="s">
        <v>6</v>
      </c>
      <c r="B17" s="4"/>
      <c r="C17" s="4"/>
      <c r="D17" s="4"/>
      <c r="E17" s="5"/>
      <c r="F17" s="5"/>
      <c r="G17" s="5"/>
    </row>
    <row r="18" spans="1:7" ht="14.25" thickTop="1" thickBot="1">
      <c r="A18" s="54" t="s">
        <v>7</v>
      </c>
      <c r="B18" s="13"/>
      <c r="C18" s="4"/>
      <c r="D18" s="4"/>
      <c r="E18" s="5"/>
      <c r="F18" s="5"/>
      <c r="G18" s="5"/>
    </row>
    <row r="19" spans="1:7" ht="14.25" thickTop="1" thickBot="1">
      <c r="A19" s="4"/>
      <c r="B19" s="4"/>
      <c r="C19" s="4"/>
      <c r="D19" s="4"/>
      <c r="E19" s="5"/>
      <c r="F19" s="5"/>
      <c r="G19" s="5"/>
    </row>
    <row r="20" spans="1:7" ht="14.25" thickTop="1" thickBot="1">
      <c r="A20" s="61" t="s">
        <v>8</v>
      </c>
      <c r="B20" s="62"/>
      <c r="C20" s="62"/>
      <c r="D20" s="84">
        <f>IF(AND(B12="ja",B16="ja"),F110-250,F110)</f>
        <v>0</v>
      </c>
      <c r="F20" s="8"/>
    </row>
    <row r="21" spans="1:7" ht="13.5" thickTop="1">
      <c r="A21" s="10" t="s">
        <v>9</v>
      </c>
      <c r="B21" s="7"/>
      <c r="C21" s="7"/>
      <c r="D21" s="56">
        <f>IF(B7="ja",50,B5*10/100)</f>
        <v>50</v>
      </c>
      <c r="E21" s="85"/>
      <c r="F21" s="11"/>
      <c r="G21" s="9"/>
    </row>
    <row r="22" spans="1:7">
      <c r="A22" s="10"/>
      <c r="B22" s="7" t="s">
        <v>48</v>
      </c>
      <c r="C22" s="7"/>
      <c r="D22" s="56">
        <f>IF(AND(B7="neen",B12="ja"),-B5*5/100,0)</f>
        <v>0</v>
      </c>
      <c r="E22" s="85"/>
      <c r="F22" s="11"/>
      <c r="G22" s="9"/>
    </row>
    <row r="23" spans="1:7">
      <c r="A23" s="10"/>
      <c r="B23" s="10" t="s">
        <v>10</v>
      </c>
      <c r="C23" s="7"/>
      <c r="D23" s="56">
        <f>IF(B13&gt;(D21+D22),-(D21+D22),-B13)</f>
        <v>0</v>
      </c>
      <c r="E23" s="85"/>
      <c r="F23" s="11"/>
      <c r="G23" s="9"/>
    </row>
    <row r="24" spans="1:7">
      <c r="A24" s="10"/>
      <c r="B24" s="10" t="s">
        <v>11</v>
      </c>
      <c r="C24" s="7"/>
      <c r="D24" s="57">
        <f>IF(B14="neen",0,E87)</f>
        <v>0</v>
      </c>
      <c r="E24" s="85"/>
      <c r="F24" s="11"/>
      <c r="G24" s="9"/>
    </row>
    <row r="25" spans="1:7">
      <c r="A25" s="10"/>
      <c r="B25" s="10" t="s">
        <v>12</v>
      </c>
      <c r="C25" s="7"/>
      <c r="D25" s="56">
        <f>H86</f>
        <v>0</v>
      </c>
      <c r="E25" s="85"/>
      <c r="F25" s="11"/>
      <c r="G25" s="9"/>
    </row>
    <row r="26" spans="1:7">
      <c r="A26" s="10" t="s">
        <v>17</v>
      </c>
      <c r="B26" s="10"/>
      <c r="C26" s="7"/>
      <c r="D26" s="56">
        <f>IF(B7="ja",(B5+B8)*21%,B8*21%)</f>
        <v>0</v>
      </c>
      <c r="E26" s="85"/>
      <c r="F26" s="11"/>
      <c r="G26" s="9"/>
    </row>
    <row r="27" spans="1:7">
      <c r="A27" s="7" t="s">
        <v>13</v>
      </c>
      <c r="B27" s="7"/>
      <c r="C27" s="7"/>
      <c r="D27" s="81">
        <v>0</v>
      </c>
      <c r="E27" s="85"/>
      <c r="F27" s="5"/>
      <c r="G27" s="5"/>
    </row>
    <row r="28" spans="1:7">
      <c r="A28" s="10" t="s">
        <v>14</v>
      </c>
      <c r="B28" s="60">
        <v>0</v>
      </c>
      <c r="C28" s="7"/>
      <c r="D28" s="56">
        <f>B28*30</f>
        <v>0</v>
      </c>
      <c r="E28" s="85"/>
      <c r="F28" s="5"/>
      <c r="G28" s="5"/>
    </row>
    <row r="29" spans="1:7">
      <c r="A29" s="10" t="s">
        <v>15</v>
      </c>
      <c r="B29" s="7"/>
      <c r="C29" s="7"/>
      <c r="D29" s="82">
        <v>770</v>
      </c>
      <c r="E29" s="85"/>
      <c r="F29" s="5"/>
      <c r="G29" s="5"/>
    </row>
    <row r="30" spans="1:7" ht="15.75" thickBot="1">
      <c r="A30" s="15" t="s">
        <v>44</v>
      </c>
      <c r="B30" s="16"/>
      <c r="C30" s="16"/>
      <c r="D30" s="83">
        <v>0</v>
      </c>
      <c r="E30" s="85"/>
      <c r="F30" s="5"/>
      <c r="G30" s="5"/>
    </row>
    <row r="31" spans="1:7" ht="14.25" thickTop="1" thickBot="1">
      <c r="A31" s="64" t="s">
        <v>16</v>
      </c>
      <c r="B31" s="65"/>
      <c r="C31" s="63"/>
      <c r="D31" s="86">
        <f>SUM(D21:D30)</f>
        <v>820</v>
      </c>
      <c r="F31" s="5"/>
      <c r="G31" s="5"/>
    </row>
    <row r="32" spans="1:7" ht="14.25" thickTop="1" thickBot="1">
      <c r="A32" s="63"/>
      <c r="B32" s="65"/>
      <c r="C32" s="66" t="s">
        <v>17</v>
      </c>
      <c r="D32" s="84">
        <f>(D20+D29)*21%</f>
        <v>161.69999999999999</v>
      </c>
      <c r="F32" s="5"/>
      <c r="G32" s="5"/>
    </row>
    <row r="33" spans="1:7" ht="14.25" thickTop="1" thickBot="1">
      <c r="A33" s="17"/>
      <c r="B33" s="7"/>
      <c r="C33" s="18"/>
      <c r="D33" s="87"/>
      <c r="F33" s="5"/>
      <c r="G33" s="5"/>
    </row>
    <row r="34" spans="1:7" ht="14.25" thickTop="1" thickBot="1">
      <c r="A34" s="67" t="s">
        <v>18</v>
      </c>
      <c r="B34" s="20"/>
      <c r="C34" s="21"/>
      <c r="D34" s="88">
        <f>SUM(D20:D32)-D31</f>
        <v>981.7</v>
      </c>
      <c r="F34" s="5"/>
      <c r="G34" s="5"/>
    </row>
    <row r="35" spans="1:7" ht="14.25" thickTop="1" thickBot="1">
      <c r="A35" s="10"/>
      <c r="B35" s="7"/>
      <c r="C35" s="7"/>
      <c r="D35" s="21"/>
      <c r="E35" s="22"/>
      <c r="F35" s="5"/>
      <c r="G35" s="5"/>
    </row>
    <row r="36" spans="1:7" ht="14.25" thickTop="1" thickBot="1">
      <c r="A36" s="68" t="s">
        <v>19</v>
      </c>
      <c r="B36" s="20"/>
      <c r="C36" s="7"/>
      <c r="D36" s="14"/>
      <c r="E36" s="5"/>
      <c r="F36" s="5"/>
      <c r="G36" s="5"/>
    </row>
    <row r="37" spans="1:7" ht="13.5" thickTop="1">
      <c r="A37" s="10"/>
      <c r="B37" s="7"/>
      <c r="C37" s="7"/>
      <c r="D37" s="14"/>
      <c r="E37" s="5"/>
      <c r="F37" s="5"/>
      <c r="G37" s="5"/>
    </row>
    <row r="38" spans="1:7">
      <c r="A38" s="10" t="s">
        <v>20</v>
      </c>
      <c r="B38" s="7"/>
      <c r="C38" s="7"/>
      <c r="D38" s="81">
        <v>0</v>
      </c>
      <c r="E38" s="5"/>
      <c r="F38" s="5"/>
      <c r="G38" s="5"/>
    </row>
    <row r="39" spans="1:7">
      <c r="A39" s="10" t="s">
        <v>21</v>
      </c>
      <c r="B39" s="7"/>
      <c r="C39" s="7"/>
      <c r="D39" s="81">
        <v>0</v>
      </c>
      <c r="E39" s="5"/>
      <c r="F39" s="5"/>
      <c r="G39" s="5"/>
    </row>
    <row r="40" spans="1:7">
      <c r="A40" s="10" t="s">
        <v>22</v>
      </c>
      <c r="B40" s="7"/>
      <c r="C40" s="7"/>
      <c r="D40" s="81">
        <v>0</v>
      </c>
      <c r="E40" s="5"/>
      <c r="F40" s="5"/>
      <c r="G40" s="5"/>
    </row>
    <row r="41" spans="1:7">
      <c r="A41" s="10" t="s">
        <v>23</v>
      </c>
      <c r="B41" s="60">
        <v>0</v>
      </c>
      <c r="C41" s="7"/>
      <c r="D41" s="90">
        <f>B41*50</f>
        <v>0</v>
      </c>
      <c r="E41" s="5"/>
      <c r="F41" s="5"/>
      <c r="G41" s="5"/>
    </row>
    <row r="42" spans="1:7" ht="13.5" thickBot="1">
      <c r="A42" s="10" t="s">
        <v>45</v>
      </c>
      <c r="B42" s="7"/>
      <c r="C42" s="7"/>
      <c r="D42" s="81">
        <v>0</v>
      </c>
      <c r="E42" s="5"/>
      <c r="F42" s="5"/>
      <c r="G42" s="5"/>
    </row>
    <row r="43" spans="1:7" ht="14.25" thickTop="1" thickBot="1">
      <c r="A43" s="64" t="s">
        <v>24</v>
      </c>
      <c r="B43" s="65"/>
      <c r="C43" s="63"/>
      <c r="D43" s="86">
        <f>SUM(D38:D42)</f>
        <v>0</v>
      </c>
      <c r="F43" s="5"/>
      <c r="G43" s="9"/>
    </row>
    <row r="44" spans="1:7" ht="14.25" thickTop="1" thickBot="1">
      <c r="A44" s="69"/>
      <c r="B44" s="65"/>
      <c r="C44" s="66" t="s">
        <v>17</v>
      </c>
      <c r="D44" s="91">
        <f>(D38+D41+D42)*21%</f>
        <v>0</v>
      </c>
      <c r="F44" s="5"/>
      <c r="G44" s="9"/>
    </row>
    <row r="45" spans="1:7" ht="14.25" thickTop="1" thickBot="1">
      <c r="A45" s="23"/>
      <c r="B45" s="7"/>
      <c r="C45" s="24"/>
      <c r="D45" s="85"/>
      <c r="F45" s="5"/>
      <c r="G45" s="9"/>
    </row>
    <row r="46" spans="1:7" ht="14.25" thickTop="1" thickBot="1">
      <c r="A46" s="70" t="s">
        <v>25</v>
      </c>
      <c r="B46" s="20"/>
      <c r="C46" s="25"/>
      <c r="D46" s="92">
        <f>SUM(D43:D44)</f>
        <v>0</v>
      </c>
      <c r="E46" s="89"/>
      <c r="F46" s="5"/>
      <c r="G46" s="9"/>
    </row>
    <row r="47" spans="1:7" ht="13.5" thickTop="1">
      <c r="A47" s="8"/>
      <c r="B47" s="8"/>
      <c r="C47" s="8"/>
      <c r="D47" s="8"/>
      <c r="E47" s="8"/>
      <c r="F47" s="8"/>
      <c r="G47" s="8"/>
    </row>
    <row r="48" spans="1:7">
      <c r="A48" s="8"/>
      <c r="B48" s="26" t="s">
        <v>26</v>
      </c>
      <c r="C48" s="26" t="s">
        <v>27</v>
      </c>
      <c r="E48" s="8"/>
    </row>
    <row r="49" spans="1:23">
      <c r="A49" s="8"/>
      <c r="B49" s="8"/>
      <c r="C49" s="21"/>
      <c r="E49" s="8"/>
      <c r="F49" s="22"/>
      <c r="G49" s="8"/>
    </row>
    <row r="50" spans="1:23">
      <c r="A50" s="8"/>
      <c r="B50" s="27" t="s">
        <v>28</v>
      </c>
      <c r="C50" s="55" t="s">
        <v>29</v>
      </c>
      <c r="E50" s="8"/>
      <c r="F50" s="21"/>
      <c r="G50" s="19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</row>
    <row r="51" spans="1:23">
      <c r="A51" s="8"/>
      <c r="B51" s="29"/>
      <c r="C51" s="29"/>
      <c r="E51" s="8"/>
      <c r="F51" s="30"/>
      <c r="G51" s="29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</row>
    <row r="52" spans="1:23" ht="14.25">
      <c r="B52" s="26" t="s">
        <v>46</v>
      </c>
      <c r="C52" s="31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</row>
    <row r="53" spans="1:23" ht="14.25">
      <c r="B53" s="28"/>
      <c r="C53" s="31"/>
      <c r="D53" s="31"/>
      <c r="E53" s="26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</row>
    <row r="54" spans="1:23" ht="14.25">
      <c r="B54" s="28"/>
      <c r="D54" s="31"/>
      <c r="E54" s="26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</row>
    <row r="55" spans="1:23" ht="14.25" hidden="1">
      <c r="B55" s="28"/>
      <c r="C55" s="31"/>
      <c r="D55" s="31"/>
      <c r="E55" s="31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</row>
    <row r="56" spans="1:23" ht="14.25" hidden="1">
      <c r="B56" s="28"/>
      <c r="C56" s="3">
        <f>IF(B7="ja",50,B5*10/100)</f>
        <v>50</v>
      </c>
      <c r="D56" s="31"/>
      <c r="E56" s="31">
        <f>IF(B13&gt;0,B13,0)</f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</row>
    <row r="57" spans="1:23" hidden="1">
      <c r="B57" s="28"/>
      <c r="C57" s="28"/>
      <c r="D57" s="28"/>
      <c r="E57" s="28">
        <f>IF(B13&gt;E21,-E21,-B13)</f>
        <v>0</v>
      </c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</row>
    <row r="58" spans="1:23" hidden="1"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</row>
    <row r="59" spans="1:23" hidden="1"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</row>
    <row r="60" spans="1:23" hidden="1"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</row>
    <row r="61" spans="1:23" hidden="1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</row>
    <row r="62" spans="1:23" hidden="1"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</row>
    <row r="63" spans="1:23" hidden="1"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</row>
    <row r="64" spans="1:23" hidden="1"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</row>
    <row r="65" spans="2:23" hidden="1"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</row>
    <row r="66" spans="2:23" hidden="1"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</row>
    <row r="67" spans="2:23" hidden="1"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</row>
    <row r="68" spans="2:23" hidden="1"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</row>
    <row r="69" spans="2:23" hidden="1"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</row>
    <row r="70" spans="2:23" hidden="1"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</row>
    <row r="71" spans="2:23" hidden="1"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</row>
    <row r="72" spans="2:23" hidden="1"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</row>
    <row r="73" spans="2:23" hidden="1"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</row>
    <row r="74" spans="2:23" hidden="1"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</row>
    <row r="75" spans="2:23" hidden="1"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</row>
    <row r="76" spans="2:23" hidden="1"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</row>
    <row r="77" spans="2:23" hidden="1"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</row>
    <row r="78" spans="2:23" hidden="1"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</row>
    <row r="79" spans="2:23" hidden="1"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</row>
    <row r="80" spans="2:23" hidden="1"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</row>
    <row r="81" spans="1:23" hidden="1"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23" hidden="1">
      <c r="A82" s="32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23" hidden="1">
      <c r="B83" s="28"/>
      <c r="C83" s="28"/>
      <c r="D83" s="28"/>
      <c r="E83" s="28"/>
      <c r="F83" s="28"/>
      <c r="G83" s="28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28"/>
      <c r="V83" s="28"/>
      <c r="W83" s="28"/>
    </row>
    <row r="84" spans="1:23" hidden="1">
      <c r="A84" s="34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28"/>
      <c r="V84" s="28"/>
      <c r="W84" s="28"/>
    </row>
    <row r="85" spans="1:23" hidden="1">
      <c r="A85" s="34"/>
      <c r="B85" s="14">
        <f>IF(B14="ja",-1500,0)</f>
        <v>0</v>
      </c>
      <c r="C85" s="33">
        <f>IF(AND(B12="ja",B14="ja"),-750,0)</f>
        <v>0</v>
      </c>
      <c r="D85" s="33"/>
      <c r="E85" s="33"/>
      <c r="F85" s="33">
        <f>IF(AND(B14="ja",B15="ja"),-1000,0)</f>
        <v>0</v>
      </c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28"/>
      <c r="V85" s="28"/>
      <c r="W85" s="28"/>
    </row>
    <row r="86" spans="1:23" hidden="1">
      <c r="A86" s="34"/>
      <c r="B86" s="14">
        <f>IF(B14="ja",-750,0)</f>
        <v>0</v>
      </c>
      <c r="C86" s="33">
        <f>IF(AND(B12="neen",B14="ja"),-1500,0)</f>
        <v>0</v>
      </c>
      <c r="D86" s="33"/>
      <c r="E86" s="33"/>
      <c r="F86" s="33">
        <f>-F85</f>
        <v>0</v>
      </c>
      <c r="G86" s="33">
        <f>IF(F86&gt;(D21+D22+D24-50),-(D21+D22+D24-50),F85)</f>
        <v>0</v>
      </c>
      <c r="H86" s="33">
        <f>IF(G86=50,0,G86)</f>
        <v>0</v>
      </c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28"/>
      <c r="V86" s="28"/>
      <c r="W86" s="28"/>
    </row>
    <row r="87" spans="1:23" hidden="1">
      <c r="A87" s="34"/>
      <c r="B87" s="33"/>
      <c r="C87" s="33">
        <f>SUM(C85:C86)</f>
        <v>0</v>
      </c>
      <c r="D87" s="33">
        <f>IF(C89&gt;(D21+D22-50),-(D21+D22-50),C87)</f>
        <v>0</v>
      </c>
      <c r="E87" s="33">
        <f>IF(D87=50,0,D87)</f>
        <v>0</v>
      </c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28"/>
      <c r="V87" s="28"/>
      <c r="W87" s="28"/>
    </row>
    <row r="88" spans="1:23" hidden="1">
      <c r="A88" s="34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28"/>
      <c r="V88" s="28"/>
      <c r="W88" s="28"/>
    </row>
    <row r="89" spans="1:23" ht="13.5" hidden="1" thickBot="1">
      <c r="A89" s="34"/>
      <c r="B89" s="33"/>
      <c r="C89" s="33">
        <f>-C87</f>
        <v>0</v>
      </c>
      <c r="D89" s="33"/>
      <c r="E89" s="33"/>
      <c r="F89" s="33"/>
      <c r="G89" s="33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</row>
    <row r="90" spans="1:23" ht="13.5" hidden="1" thickBot="1">
      <c r="A90" s="8"/>
      <c r="B90" s="35"/>
      <c r="C90" s="29"/>
      <c r="D90" s="29"/>
      <c r="E90" s="29"/>
      <c r="F90" s="29"/>
      <c r="G90" s="29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</row>
    <row r="91" spans="1:23" ht="13.5" hidden="1" thickBot="1">
      <c r="A91" s="8"/>
      <c r="B91" s="8"/>
      <c r="C91" s="8"/>
      <c r="D91" s="8"/>
      <c r="E91" s="36"/>
      <c r="F91" s="36"/>
      <c r="G91" s="36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</row>
    <row r="92" spans="1:23" hidden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</row>
    <row r="93" spans="1:23" hidden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</row>
    <row r="94" spans="1:23" hidden="1">
      <c r="A94" s="8" t="s">
        <v>2</v>
      </c>
      <c r="B94" s="8"/>
      <c r="C94" s="8" t="s">
        <v>30</v>
      </c>
      <c r="D94" s="8" t="s">
        <v>31</v>
      </c>
      <c r="E94" s="8"/>
      <c r="F94" s="21" t="s">
        <v>35</v>
      </c>
      <c r="G94" s="21" t="s">
        <v>35</v>
      </c>
      <c r="H94" s="21" t="s">
        <v>35</v>
      </c>
      <c r="I94" s="21" t="s">
        <v>35</v>
      </c>
      <c r="J94" s="8" t="s">
        <v>35</v>
      </c>
      <c r="K94" s="8" t="s">
        <v>35</v>
      </c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</row>
    <row r="95" spans="1:23" hidden="1">
      <c r="A95" s="8"/>
      <c r="B95" s="8"/>
      <c r="C95" s="8"/>
      <c r="D95" s="8">
        <v>525</v>
      </c>
      <c r="E95" s="8"/>
      <c r="F95" s="21" t="s">
        <v>36</v>
      </c>
      <c r="G95" s="21" t="s">
        <v>36</v>
      </c>
      <c r="H95" s="21" t="s">
        <v>36</v>
      </c>
      <c r="I95" s="21" t="s">
        <v>36</v>
      </c>
      <c r="J95" s="8" t="s">
        <v>36</v>
      </c>
      <c r="K95" s="8" t="s">
        <v>36</v>
      </c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</row>
    <row r="96" spans="1:23" hidden="1">
      <c r="A96" s="8"/>
      <c r="B96" s="8"/>
      <c r="C96" s="8"/>
      <c r="D96" s="8">
        <v>100</v>
      </c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</row>
    <row r="97" spans="1:23" hidden="1">
      <c r="A97" s="8"/>
      <c r="B97" s="8"/>
      <c r="C97" s="8"/>
      <c r="D97" s="8">
        <v>675</v>
      </c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</row>
    <row r="98" spans="1:23" hidden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</row>
    <row r="99" spans="1:23" hidden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</row>
    <row r="100" spans="1:23" hidden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</row>
    <row r="101" spans="1:23" ht="14.25" hidden="1">
      <c r="A101" s="37" t="s">
        <v>32</v>
      </c>
      <c r="B101" s="37"/>
      <c r="C101" s="37" t="s">
        <v>32</v>
      </c>
      <c r="D101" s="38" t="s">
        <v>33</v>
      </c>
      <c r="E101" s="39"/>
      <c r="F101" s="37" t="s">
        <v>8</v>
      </c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 ht="15" hidden="1">
      <c r="A102" s="40">
        <v>0</v>
      </c>
      <c r="B102" s="41"/>
      <c r="C102" s="40">
        <v>7500</v>
      </c>
      <c r="D102" s="42">
        <v>4.5600000000000002E-2</v>
      </c>
      <c r="E102" s="43"/>
      <c r="F102" s="40">
        <f>IF($B$10&lt;C102,$B$10*D102,C102*D102)</f>
        <v>0</v>
      </c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</row>
    <row r="103" spans="1:23" ht="15" hidden="1">
      <c r="A103" s="40">
        <v>7500</v>
      </c>
      <c r="B103" s="41"/>
      <c r="C103" s="40">
        <v>17500</v>
      </c>
      <c r="D103" s="42">
        <v>2.8500000000000001E-2</v>
      </c>
      <c r="E103" s="43"/>
      <c r="F103" s="41" t="str">
        <f t="shared" ref="F103:F108" si="0">IF($B$10&lt;=A103," ",IF($B$10&lt;C103,($B$10-C102)*D103,(C103-A103)*D103))</f>
        <v xml:space="preserve"> </v>
      </c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</row>
    <row r="104" spans="1:23" ht="15" hidden="1">
      <c r="A104" s="40">
        <v>17500</v>
      </c>
      <c r="B104" s="41"/>
      <c r="C104" s="40">
        <v>30000</v>
      </c>
      <c r="D104" s="42">
        <v>2.2800000000000001E-2</v>
      </c>
      <c r="E104" s="43"/>
      <c r="F104" s="41" t="str">
        <f t="shared" si="0"/>
        <v xml:space="preserve"> </v>
      </c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</row>
    <row r="105" spans="1:23" ht="15" hidden="1">
      <c r="A105" s="40">
        <v>30000</v>
      </c>
      <c r="B105" s="41"/>
      <c r="C105" s="40">
        <v>45495</v>
      </c>
      <c r="D105" s="42">
        <v>1.7100000000000001E-2</v>
      </c>
      <c r="E105" s="43"/>
      <c r="F105" s="41" t="str">
        <f t="shared" si="0"/>
        <v xml:space="preserve"> </v>
      </c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</row>
    <row r="106" spans="1:23" ht="15" hidden="1">
      <c r="A106" s="40">
        <v>45495</v>
      </c>
      <c r="B106" s="41"/>
      <c r="C106" s="40">
        <v>64095</v>
      </c>
      <c r="D106" s="42">
        <v>1.14E-2</v>
      </c>
      <c r="E106" s="43"/>
      <c r="F106" s="41" t="str">
        <f t="shared" si="0"/>
        <v xml:space="preserve"> </v>
      </c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</row>
    <row r="107" spans="1:23" ht="15" hidden="1">
      <c r="A107" s="40">
        <v>64095</v>
      </c>
      <c r="B107" s="41"/>
      <c r="C107" s="40">
        <v>250095</v>
      </c>
      <c r="D107" s="42">
        <v>5.7000000000000002E-3</v>
      </c>
      <c r="E107" s="43"/>
      <c r="F107" s="41" t="str">
        <f t="shared" si="0"/>
        <v xml:space="preserve"> </v>
      </c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</row>
    <row r="108" spans="1:23" ht="15" hidden="1">
      <c r="A108" s="40">
        <v>250095</v>
      </c>
      <c r="B108" s="41"/>
      <c r="C108" s="40">
        <f>$B$10</f>
        <v>0</v>
      </c>
      <c r="D108" s="42">
        <v>5.6999999999999998E-4</v>
      </c>
      <c r="E108" s="43"/>
      <c r="F108" s="41" t="str">
        <f t="shared" si="0"/>
        <v xml:space="preserve"> </v>
      </c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</row>
    <row r="109" spans="1:23" ht="15" hidden="1">
      <c r="A109" s="44"/>
      <c r="B109" s="45"/>
      <c r="C109" s="45"/>
      <c r="D109" s="46"/>
      <c r="E109" s="47"/>
      <c r="F109" s="47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</row>
    <row r="110" spans="1:23" ht="15" hidden="1">
      <c r="A110" s="37" t="s">
        <v>34</v>
      </c>
      <c r="B110" s="48"/>
      <c r="C110" s="45"/>
      <c r="D110" s="49"/>
      <c r="E110" s="47"/>
      <c r="F110" s="50">
        <f>SUM(F102:F109)</f>
        <v>0</v>
      </c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</row>
    <row r="111" spans="1:23" hidden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</row>
    <row r="112" spans="1:23" hidden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</row>
    <row r="113" spans="1:23" hidden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spans="1:2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spans="1:2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</row>
    <row r="116" spans="1:2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</row>
    <row r="117" spans="1:2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</row>
    <row r="118" spans="1:2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</row>
    <row r="119" spans="1:2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</row>
    <row r="120" spans="1:2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</row>
    <row r="121" spans="1:23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</row>
    <row r="122" spans="1:23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</row>
    <row r="123" spans="1:2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</row>
    <row r="124" spans="1:23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</row>
    <row r="125" spans="1:23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</row>
    <row r="126" spans="1:23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</row>
    <row r="127" spans="1:23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</row>
    <row r="128" spans="1:23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</row>
    <row r="129" spans="1:2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</row>
    <row r="130" spans="1:2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</row>
    <row r="131" spans="1:2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</row>
    <row r="132" spans="1:2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</row>
    <row r="133" spans="1:2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spans="1:2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spans="1:2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spans="1:2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spans="1:2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spans="1:2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spans="1:2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spans="1:2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</row>
    <row r="141" spans="1:2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</row>
    <row r="142" spans="1:2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</row>
    <row r="143" spans="1:2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</row>
    <row r="144" spans="1:2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</row>
    <row r="145" spans="1:2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</row>
    <row r="146" spans="1:2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</row>
    <row r="147" spans="1:2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</row>
    <row r="148" spans="1:2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</row>
    <row r="149" spans="1:2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</row>
    <row r="150" spans="1:2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</row>
    <row r="151" spans="1:2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</row>
    <row r="152" spans="1:2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</row>
    <row r="153" spans="1:2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</row>
    <row r="154" spans="1:2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</row>
    <row r="155" spans="1:2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</row>
    <row r="156" spans="1:2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</row>
    <row r="157" spans="1:2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</row>
    <row r="158" spans="1:2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</row>
    <row r="159" spans="1:2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</row>
    <row r="160" spans="1:2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</row>
    <row r="161" spans="1:2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</row>
    <row r="162" spans="1:2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</row>
    <row r="163" spans="1:2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</row>
    <row r="164" spans="1:2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</row>
    <row r="165" spans="1:2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</row>
    <row r="166" spans="1:2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</row>
    <row r="167" spans="1:2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</row>
    <row r="168" spans="1:2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</row>
    <row r="169" spans="1:2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</row>
    <row r="170" spans="1:2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</row>
    <row r="171" spans="1:2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</row>
    <row r="172" spans="1:2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</row>
    <row r="173" spans="1:2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</row>
    <row r="174" spans="1:2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</row>
    <row r="175" spans="1:2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</row>
    <row r="176" spans="1:2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</row>
    <row r="177" spans="1:2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</row>
    <row r="178" spans="1:2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</row>
    <row r="179" spans="1:2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</row>
    <row r="180" spans="1:2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</row>
    <row r="181" spans="1:2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</row>
    <row r="182" spans="1:2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</row>
    <row r="183" spans="1:2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</row>
    <row r="184" spans="1:2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</row>
    <row r="185" spans="1:2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</row>
    <row r="186" spans="1:2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</row>
    <row r="187" spans="1:2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</row>
    <row r="188" spans="1:2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</row>
    <row r="189" spans="1:2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</row>
    <row r="190" spans="1:2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</row>
    <row r="191" spans="1:2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</row>
    <row r="192" spans="1:2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</row>
    <row r="193" spans="1:2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</row>
    <row r="194" spans="1:2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</row>
    <row r="195" spans="1:2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</row>
    <row r="196" spans="1:2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</row>
    <row r="197" spans="1:2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</row>
    <row r="198" spans="1:2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</row>
    <row r="199" spans="1:2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</row>
    <row r="200" spans="1:2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</row>
    <row r="201" spans="1:2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</row>
    <row r="202" spans="1:2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</row>
    <row r="203" spans="1:2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</row>
    <row r="204" spans="1:2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</row>
    <row r="205" spans="1:2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</row>
    <row r="206" spans="1:23">
      <c r="A206" s="8"/>
      <c r="B206" s="8"/>
      <c r="C206" s="8"/>
      <c r="D206" s="8"/>
      <c r="E206" s="8"/>
      <c r="F206" s="8"/>
      <c r="G206" s="8"/>
    </row>
  </sheetData>
  <sheetProtection algorithmName="SHA-512" hashValue="vExDppGOK/KVITpgUZdm/WFYuMUnEXpLs50qbG9Prfe3HRjSEon4iyxZyLDxInMfl2ijmi4DoYLcAD+l4DeWBg==" saltValue="MZLi+DpSm6qZO1f5v2CK3Q==" spinCount="100000" sheet="1" objects="1" scenarios="1"/>
  <phoneticPr fontId="0" type="noConversion"/>
  <dataValidations count="5">
    <dataValidation type="list" allowBlank="1" showInputMessage="1" showErrorMessage="1" sqref="B14">
      <formula1>$G$94:$G$95</formula1>
    </dataValidation>
    <dataValidation type="list" allowBlank="1" showInputMessage="1" showErrorMessage="1" sqref="B15">
      <formula1>$H$94:$H$95</formula1>
    </dataValidation>
    <dataValidation type="list" allowBlank="1" showInputMessage="1" showErrorMessage="1" sqref="B7">
      <formula1>$K$94:$K$95</formula1>
    </dataValidation>
    <dataValidation type="list" allowBlank="1" showInputMessage="1" showErrorMessage="1" sqref="B12">
      <formula1>$F$94:$F$95</formula1>
    </dataValidation>
    <dataValidation type="list" allowBlank="1" showInputMessage="1" showErrorMessage="1" sqref="B16">
      <formula1>$F$94:$F$95</formula1>
    </dataValidation>
  </dataValidations>
  <hyperlinks>
    <hyperlink ref="C50" r:id="rId1"/>
    <hyperlink ref="C48" r:id="rId2"/>
    <hyperlink ref="B48" r:id="rId3"/>
    <hyperlink ref="B52" r:id="rId4"/>
    <hyperlink ref="B50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</vt:lpstr>
      <vt:lpstr>VKVBTWBREYNE!_1._Zegels_Minuut_Brevet</vt:lpstr>
      <vt:lpstr>VKVBTWBREYNE!_2._Registratie_Minuut_Brevet</vt:lpstr>
      <vt:lpstr>VKVBTWBREYNE!_3._Registratie_aanhangsel</vt:lpstr>
      <vt:lpstr>VKVBTWBREYNE!Aard</vt:lpstr>
      <vt:lpstr>VKVBTWBREYNE!Afdrukbereik</vt:lpstr>
      <vt:lpstr>VKVBTWBREYNE!Datum</vt:lpstr>
      <vt:lpstr>VKVBTWBREYNE!KOSTENFICHE</vt:lpstr>
      <vt:lpstr>VKVBTWBREYNE!Rep.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2014-11-15T16:24:14Z</dcterms:modified>
</cp:coreProperties>
</file>