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" sheetId="1" r:id="rId1"/>
  </sheets>
  <definedNames>
    <definedName name="_1._Zegels_Minuut_Brevet" localSheetId="0">VBIFTVABREYNE!$A$19:$F$19</definedName>
    <definedName name="_1._Zegels_Minuut_Brevet">#REF!</definedName>
    <definedName name="_10._Tweede_getuigschrift" localSheetId="0">VBIFTVABREYNE!#REF!</definedName>
    <definedName name="_10._Tweede_getuigschrift">#REF!</definedName>
    <definedName name="_11._Kadaster_uittreksel" localSheetId="0">VBIFTVABREYNE!#REF!</definedName>
    <definedName name="_11._Kadaster_uittreksel">#REF!</definedName>
    <definedName name="_12._Getuigen" localSheetId="0">VBIFTVABREYNE!#REF!</definedName>
    <definedName name="_12._Getuigen">#REF!</definedName>
    <definedName name="_13._Allerlei_uitgaven" localSheetId="0">VBIFTVABREYNE!#REF!</definedName>
    <definedName name="_13._Allerlei_uitgaven">#REF!</definedName>
    <definedName name="_14." localSheetId="0">VBIFTVABREYNE!#REF!</definedName>
    <definedName name="_14.">#REF!</definedName>
    <definedName name="_15." localSheetId="0">VBIFTVABREYNE!#REF!</definedName>
    <definedName name="_15.">#REF!</definedName>
    <definedName name="_2._Registratie_Minuut_Brevet" localSheetId="0">VBIFTVABREYNE!$B$26:$G$26</definedName>
    <definedName name="_2._Registratie_Minuut_Brevet">#REF!</definedName>
    <definedName name="_3._Registratie_aanhangsel" localSheetId="0">VBIFTVABREYNE!$E$27:$G$27</definedName>
    <definedName name="_3._Registratie_aanhangsel">#REF!</definedName>
    <definedName name="_4.Zegels_afschrift_grosse" localSheetId="0">VBIFTVABREYNE!#REF!</definedName>
    <definedName name="_4.Zegels_afschrift_grosse">#REF!</definedName>
    <definedName name="_5._Hypotheek__inschr._overschr._doorh." localSheetId="0">VBIFTVABREYNE!#REF!</definedName>
    <definedName name="_5._Hypotheek__inschr._overschr._doorh.">#REF!</definedName>
    <definedName name="_6._Loon_pandbewaarder" localSheetId="0">VBIFTVABREYNE!#REF!</definedName>
    <definedName name="_6._Loon_pandbewaarder">#REF!</definedName>
    <definedName name="_7._Zegels__bord._aanh." localSheetId="0">VBIFTVABREYNE!#REF!</definedName>
    <definedName name="_7._Zegels__bord._aanh.">#REF!</definedName>
    <definedName name="_8._Opzoekingen" localSheetId="0">VBIFTVABREYNE!#REF!</definedName>
    <definedName name="_8._Opzoekingen">#REF!</definedName>
    <definedName name="_9._Hypothecair_getuigschrift" localSheetId="0">VBIFTVABREYNE!#REF!</definedName>
    <definedName name="_9._Hypothecair_getuigschrift">#REF!</definedName>
    <definedName name="Aard" localSheetId="0">VBIFTVABREYNE!$B$4:$F$4</definedName>
    <definedName name="Aard">#REF!</definedName>
    <definedName name="_xlnm.Print_Area" localSheetId="0">VBIFTVABREYNE!$A$1:$E$46</definedName>
    <definedName name="Datum" localSheetId="0">VBIFTVABREYNE!$B$4:$G$43</definedName>
    <definedName name="Datum">#REF!</definedName>
    <definedName name="gemeentelijke_info">#REF!</definedName>
    <definedName name="Kantoor_van_Notaris_J._SIMONART_te_Leuven" localSheetId="0">VBIFTVABREYNE!#REF!</definedName>
    <definedName name="Kantoor_van_Notaris_J._SIMONART_te_Leuven">#REF!</definedName>
    <definedName name="KOSTENFICHE" localSheetId="0">VBIFTVABREYNE!$A$1:$G$43</definedName>
    <definedName name="KOSTENFICHE">#REF!</definedName>
    <definedName name="Last_Row">IF(Values_Entered,Header_Row+Number_of_Payments,Header_Row)</definedName>
    <definedName name="Naam" localSheetId="0">VBIFTVABREYNE!#REF!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VBIFTVABREYNE!$A$3:$G$43</definedName>
  </definedNames>
  <calcPr calcId="152511"/>
</workbook>
</file>

<file path=xl/calcChain.xml><?xml version="1.0" encoding="utf-8"?>
<calcChain xmlns="http://schemas.openxmlformats.org/spreadsheetml/2006/main">
  <c r="D40" i="1" l="1"/>
  <c r="E43" i="1" s="1"/>
  <c r="B10" i="1"/>
  <c r="F104" i="1" s="1"/>
  <c r="F101" i="1"/>
  <c r="D20" i="1"/>
  <c r="D21" i="1"/>
  <c r="D22" i="1" s="1"/>
  <c r="D25" i="1"/>
  <c r="D27" i="1"/>
  <c r="E42" i="1"/>
  <c r="C55" i="1"/>
  <c r="E55" i="1"/>
  <c r="E56" i="1"/>
  <c r="B84" i="1"/>
  <c r="C84" i="1"/>
  <c r="C86" i="1" s="1"/>
  <c r="C88" i="1" s="1"/>
  <c r="D86" i="1" s="1"/>
  <c r="E86" i="1" s="1"/>
  <c r="F84" i="1"/>
  <c r="F85" i="1" s="1"/>
  <c r="G85" i="1" s="1"/>
  <c r="H85" i="1" s="1"/>
  <c r="D24" i="1" s="1"/>
  <c r="B85" i="1"/>
  <c r="C85" i="1"/>
  <c r="F107" i="1"/>
  <c r="F105" i="1"/>
  <c r="D23" i="1"/>
  <c r="E30" i="1" l="1"/>
  <c r="F106" i="1"/>
  <c r="C107" i="1"/>
  <c r="F102" i="1"/>
  <c r="F109" i="1" s="1"/>
  <c r="E19" i="1" s="1"/>
  <c r="F103" i="1"/>
  <c r="E45" i="1"/>
  <c r="E31" i="1" l="1"/>
  <c r="E33" i="1" s="1"/>
</calcChain>
</file>

<file path=xl/sharedStrings.xml><?xml version="1.0" encoding="utf-8"?>
<sst xmlns="http://schemas.openxmlformats.org/spreadsheetml/2006/main" count="67" uniqueCount="50">
  <si>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</si>
  <si>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</si>
  <si>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</si>
  <si>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</si>
  <si>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</si>
  <si>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</si>
  <si>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</si>
  <si>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</si>
  <si>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</si>
  <si>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</si>
  <si>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</si>
  <si>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</si>
  <si>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</si>
  <si>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VENTE BIEN IMMOBILIER AVEC TVA - FLANDRE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</si>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</sst>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17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5" fillId="0" borderId="0"/>
    <xf numFmtId="0" fontId="1" fillId="0" borderId="0"/>
    <xf numFmtId="0" fontId="15" fillId="0" borderId="0"/>
    <xf numFmtId="176" fontId="8" fillId="0" borderId="1">
      <protection locked="0"/>
    </xf>
    <xf numFmtId="0" fontId="16" fillId="0" borderId="18" applyNumberFormat="0" applyFill="0" applyAlignment="0" applyProtection="0"/>
  </cellStyleXfs>
  <cellXfs count="91">
    <xf numFmtId="0" fontId="0" fillId="0" borderId="0" xfId="0"/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ont="1" applyFill="1" applyBorder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8" xfId="13" applyNumberFormat="1" applyFont="1" applyFill="1" applyBorder="1" applyProtection="1">
      <protection hidden="1"/>
    </xf>
    <xf numFmtId="168" fontId="5" fillId="2" borderId="9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167" fontId="6" fillId="2" borderId="9" xfId="13" applyNumberFormat="1" applyFont="1" applyFill="1" applyBorder="1" applyProtection="1">
      <protection hidden="1"/>
    </xf>
    <xf numFmtId="168" fontId="6" fillId="2" borderId="9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0" fontId="6" fillId="2" borderId="11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2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2" xfId="13" applyFont="1" applyFill="1" applyBorder="1" applyProtection="1">
      <protection hidden="1"/>
    </xf>
    <xf numFmtId="167" fontId="5" fillId="2" borderId="9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9" borderId="14" xfId="13" applyNumberFormat="1" applyFill="1" applyBorder="1" applyAlignment="1" applyProtection="1">
      <protection hidden="1"/>
    </xf>
    <xf numFmtId="164" fontId="1" fillId="8" borderId="13" xfId="13" applyNumberFormat="1" applyFill="1" applyBorder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2" Type="http://schemas.openxmlformats.org/officeDocument/2006/relationships/hyperlink" Target="VBIFTVABREYNEAK.xlsx" TargetMode="External"/><Relationship Id="rId1" Type="http://schemas.openxmlformats.org/officeDocument/2006/relationships/hyperlink" Target="VBIF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DV.xlsx" TargetMode="External"/><Relationship Id="rId4" Type="http://schemas.openxmlformats.org/officeDocument/2006/relationships/hyperlink" Target="VBIFTVABREYNE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5"/>
  <sheetViews>
    <sheetView tabSelected="1" zoomScaleNormal="100" workbookViewId="0">
      <selection activeCell="B3" sqref="B3"/>
    </sheetView>
  </sheetViews>
  <sheetFormatPr defaultRowHeight="12.75"/>
  <cols>
    <col min="1" max="1" width="43.7109375" style="3" customWidth="1"/>
    <col min="2" max="2" width="16.85546875" style="3" customWidth="1"/>
    <col min="3" max="3" width="18.28515625" style="3" customWidth="1"/>
    <col min="4" max="4" width="15.42578125" style="3" customWidth="1"/>
    <col min="5" max="5" width="16.7109375" style="3" customWidth="1"/>
    <col min="6" max="6" width="1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27.75" customHeight="1" thickTop="1">
      <c r="A1" s="52" t="s">
        <v>13</v>
      </c>
      <c r="B1" s="53"/>
      <c r="C1" s="53"/>
      <c r="D1" s="53"/>
      <c r="E1" s="1"/>
      <c r="F1" s="2"/>
      <c r="G1" s="2"/>
    </row>
    <row r="2" spans="1:7">
      <c r="A2" s="4"/>
      <c r="B2" s="4"/>
      <c r="C2" s="4"/>
      <c r="D2" s="4"/>
      <c r="E2" s="5"/>
      <c r="F2" s="5"/>
      <c r="G2" s="5"/>
    </row>
    <row r="3" spans="1:7">
      <c r="A3" s="4" t="s">
        <v>0</v>
      </c>
      <c r="B3" s="66"/>
      <c r="C3" s="4"/>
      <c r="D3" s="4"/>
      <c r="E3" s="5"/>
      <c r="F3" s="5"/>
      <c r="G3" s="6"/>
    </row>
    <row r="4" spans="1:7">
      <c r="A4" s="4" t="s">
        <v>14</v>
      </c>
      <c r="B4" s="67"/>
      <c r="C4" s="7"/>
      <c r="E4" s="8"/>
      <c r="F4" s="5"/>
    </row>
    <row r="5" spans="1:7">
      <c r="A5" s="4" t="s">
        <v>15</v>
      </c>
      <c r="B5" s="68">
        <v>0</v>
      </c>
      <c r="C5" s="7"/>
      <c r="E5" s="8"/>
      <c r="F5" s="5"/>
    </row>
    <row r="6" spans="1:7">
      <c r="A6" s="4" t="s">
        <v>16</v>
      </c>
      <c r="B6" s="68">
        <v>0</v>
      </c>
      <c r="C6" s="7"/>
      <c r="E6" s="8"/>
      <c r="F6" s="5"/>
    </row>
    <row r="7" spans="1:7">
      <c r="A7" s="4" t="s">
        <v>17</v>
      </c>
      <c r="B7" s="69" t="s">
        <v>48</v>
      </c>
      <c r="C7" s="7"/>
      <c r="E7" s="8"/>
      <c r="F7" s="5"/>
    </row>
    <row r="8" spans="1:7">
      <c r="A8" s="11" t="s">
        <v>18</v>
      </c>
      <c r="B8" s="70">
        <v>0</v>
      </c>
      <c r="C8" s="7"/>
      <c r="D8" s="5"/>
      <c r="E8" s="9"/>
      <c r="F8" s="5"/>
    </row>
    <row r="9" spans="1:7">
      <c r="A9" s="11" t="s">
        <v>19</v>
      </c>
      <c r="B9" s="71">
        <v>0</v>
      </c>
      <c r="C9" s="7"/>
      <c r="D9" s="5"/>
      <c r="E9" s="9"/>
      <c r="F9" s="5"/>
    </row>
    <row r="10" spans="1:7">
      <c r="A10" s="64" t="s">
        <v>20</v>
      </c>
      <c r="B10" s="72">
        <f>IF(B8&lt;B6,B6/2+B5+B9,B6+B5+B9)</f>
        <v>0</v>
      </c>
      <c r="C10" s="10"/>
      <c r="D10" s="5"/>
      <c r="E10" s="9"/>
      <c r="F10" s="5"/>
    </row>
    <row r="11" spans="1:7">
      <c r="A11" s="10" t="s">
        <v>21</v>
      </c>
      <c r="B11" s="70">
        <v>0</v>
      </c>
      <c r="C11" s="7"/>
      <c r="D11" s="5"/>
      <c r="E11" s="9"/>
      <c r="F11" s="5"/>
    </row>
    <row r="12" spans="1:7">
      <c r="A12" s="10" t="s">
        <v>22</v>
      </c>
      <c r="B12" s="73" t="s">
        <v>48</v>
      </c>
      <c r="C12" s="7"/>
      <c r="D12" s="5"/>
      <c r="E12" s="9"/>
      <c r="F12" s="5"/>
    </row>
    <row r="13" spans="1:7">
      <c r="A13" s="10" t="s">
        <v>23</v>
      </c>
      <c r="B13" s="74">
        <v>0</v>
      </c>
      <c r="C13" s="7"/>
      <c r="E13" s="8"/>
      <c r="F13" s="5"/>
    </row>
    <row r="14" spans="1:7">
      <c r="A14" s="10" t="s">
        <v>24</v>
      </c>
      <c r="B14" s="75" t="s">
        <v>48</v>
      </c>
      <c r="C14" s="7"/>
      <c r="D14" s="7"/>
      <c r="E14" s="11"/>
      <c r="F14" s="5"/>
      <c r="G14" s="9"/>
    </row>
    <row r="15" spans="1:7">
      <c r="A15" s="10" t="s">
        <v>25</v>
      </c>
      <c r="B15" s="75" t="s">
        <v>48</v>
      </c>
      <c r="C15" s="10"/>
      <c r="E15" s="8"/>
      <c r="F15" s="5"/>
      <c r="G15" s="5"/>
    </row>
    <row r="16" spans="1:7" ht="13.5" thickBot="1">
      <c r="A16" s="10"/>
      <c r="B16" s="4"/>
      <c r="C16" s="4"/>
      <c r="D16" s="4"/>
      <c r="E16" s="5"/>
      <c r="F16" s="5"/>
      <c r="G16" s="5"/>
    </row>
    <row r="17" spans="1:7" ht="14.25" thickTop="1" thickBot="1">
      <c r="A17" s="55" t="s">
        <v>26</v>
      </c>
      <c r="B17" s="12"/>
      <c r="C17" s="4"/>
      <c r="D17" s="4"/>
      <c r="E17" s="5"/>
      <c r="F17" s="5"/>
      <c r="G17" s="5"/>
    </row>
    <row r="18" spans="1:7" ht="14.25" thickTop="1" thickBot="1">
      <c r="A18" s="4"/>
      <c r="B18" s="4"/>
      <c r="C18" s="4"/>
      <c r="D18" s="4"/>
      <c r="E18" s="5"/>
      <c r="F18" s="5"/>
      <c r="G18" s="5"/>
    </row>
    <row r="19" spans="1:7" ht="14.25" thickTop="1" thickBot="1">
      <c r="A19" s="56" t="s">
        <v>27</v>
      </c>
      <c r="B19" s="4"/>
      <c r="C19" s="4"/>
      <c r="E19" s="81">
        <f>F109</f>
        <v>0</v>
      </c>
      <c r="F19" s="8"/>
    </row>
    <row r="20" spans="1:7" ht="13.5" thickTop="1">
      <c r="A20" s="10" t="s">
        <v>28</v>
      </c>
      <c r="B20" s="7"/>
      <c r="C20" s="7"/>
      <c r="D20" s="76">
        <f>IF(B7="oui",50,B5*10/100)</f>
        <v>0</v>
      </c>
      <c r="E20" s="82"/>
      <c r="F20" s="11"/>
      <c r="G20" s="9"/>
    </row>
    <row r="21" spans="1:7">
      <c r="A21" s="10"/>
      <c r="B21" s="10" t="s">
        <v>29</v>
      </c>
      <c r="C21" s="7"/>
      <c r="D21" s="76">
        <f>IF(AND(B7="non",B12="oui"),-B5*5/100,0)</f>
        <v>0</v>
      </c>
      <c r="E21" s="82"/>
      <c r="F21" s="11"/>
      <c r="G21" s="9"/>
    </row>
    <row r="22" spans="1:7">
      <c r="A22" s="10"/>
      <c r="B22" s="10" t="s">
        <v>30</v>
      </c>
      <c r="C22" s="7"/>
      <c r="D22" s="76">
        <f>IF(B13&gt;(D20+D21),-(D20+D21),-B13)</f>
        <v>0</v>
      </c>
      <c r="E22" s="82"/>
      <c r="F22" s="11"/>
      <c r="G22" s="9"/>
    </row>
    <row r="23" spans="1:7">
      <c r="A23" s="10"/>
      <c r="B23" s="10" t="s">
        <v>3</v>
      </c>
      <c r="C23" s="7"/>
      <c r="D23" s="77">
        <f>IF(B14="non",0,E86)</f>
        <v>0</v>
      </c>
      <c r="E23" s="82"/>
      <c r="F23" s="11"/>
      <c r="G23" s="9"/>
    </row>
    <row r="24" spans="1:7">
      <c r="A24" s="10"/>
      <c r="B24" s="10" t="s">
        <v>31</v>
      </c>
      <c r="C24" s="7"/>
      <c r="D24" s="76">
        <f>H85</f>
        <v>0</v>
      </c>
      <c r="E24" s="82"/>
      <c r="F24" s="11"/>
      <c r="G24" s="9"/>
    </row>
    <row r="25" spans="1:7">
      <c r="A25" s="10" t="s">
        <v>32</v>
      </c>
      <c r="B25" s="10"/>
      <c r="C25" s="7"/>
      <c r="D25" s="76">
        <f>IF(B7="oui",(B5+B8)*21%,B8*21%)</f>
        <v>0</v>
      </c>
      <c r="E25" s="82"/>
      <c r="F25" s="11"/>
      <c r="G25" s="9"/>
    </row>
    <row r="26" spans="1:7">
      <c r="A26" s="10" t="s">
        <v>33</v>
      </c>
      <c r="B26" s="7"/>
      <c r="C26" s="7"/>
      <c r="D26" s="78">
        <v>0</v>
      </c>
      <c r="E26" s="82"/>
      <c r="F26" s="5"/>
      <c r="G26" s="5"/>
    </row>
    <row r="27" spans="1:7">
      <c r="A27" s="10" t="s">
        <v>34</v>
      </c>
      <c r="B27" s="54">
        <v>0</v>
      </c>
      <c r="C27" s="7"/>
      <c r="D27" s="76">
        <f>B27*30</f>
        <v>0</v>
      </c>
      <c r="E27" s="82"/>
      <c r="F27" s="5"/>
      <c r="G27" s="5"/>
    </row>
    <row r="28" spans="1:7">
      <c r="A28" s="10" t="s">
        <v>35</v>
      </c>
      <c r="B28" s="7"/>
      <c r="C28" s="7"/>
      <c r="D28" s="79">
        <v>770</v>
      </c>
      <c r="E28" s="82"/>
      <c r="F28" s="5"/>
      <c r="G28" s="5"/>
    </row>
    <row r="29" spans="1:7" ht="15.75" thickBot="1">
      <c r="A29" s="14" t="s">
        <v>36</v>
      </c>
      <c r="B29" s="15"/>
      <c r="C29" s="15"/>
      <c r="D29" s="80">
        <v>0</v>
      </c>
      <c r="E29" s="82"/>
      <c r="F29" s="5"/>
      <c r="G29" s="5"/>
    </row>
    <row r="30" spans="1:7" ht="14.25" thickTop="1" thickBot="1">
      <c r="A30" s="65" t="s">
        <v>37</v>
      </c>
      <c r="B30" s="7"/>
      <c r="C30" s="7"/>
      <c r="E30" s="83">
        <f>SUM(D20:D29)</f>
        <v>770</v>
      </c>
      <c r="F30" s="5"/>
      <c r="G30" s="5"/>
    </row>
    <row r="31" spans="1:7" ht="14.25" thickTop="1" thickBot="1">
      <c r="B31" s="7"/>
      <c r="C31" s="7"/>
      <c r="D31" s="57" t="s">
        <v>32</v>
      </c>
      <c r="E31" s="84">
        <f>(E19+D28)*21%</f>
        <v>161.69999999999999</v>
      </c>
      <c r="F31" s="5"/>
      <c r="G31" s="5"/>
    </row>
    <row r="32" spans="1:7" ht="14.25" thickTop="1" thickBot="1">
      <c r="A32" s="16"/>
      <c r="B32" s="7"/>
      <c r="C32" s="7"/>
      <c r="D32" s="17"/>
      <c r="E32" s="85"/>
      <c r="F32" s="5"/>
      <c r="G32" s="5"/>
    </row>
    <row r="33" spans="1:7" ht="14.25" thickTop="1" thickBot="1">
      <c r="A33" s="58" t="s">
        <v>38</v>
      </c>
      <c r="B33" s="19"/>
      <c r="C33" s="7"/>
      <c r="D33" s="20"/>
      <c r="E33" s="86">
        <f>SUM(E19:E31)</f>
        <v>931.7</v>
      </c>
      <c r="F33" s="5"/>
      <c r="G33" s="5"/>
    </row>
    <row r="34" spans="1:7" ht="14.25" thickTop="1" thickBot="1">
      <c r="A34" s="10"/>
      <c r="B34" s="7"/>
      <c r="C34" s="7"/>
      <c r="D34" s="20"/>
      <c r="E34" s="87"/>
      <c r="F34" s="5"/>
      <c r="G34" s="5"/>
    </row>
    <row r="35" spans="1:7" ht="14.25" thickTop="1" thickBot="1">
      <c r="A35" s="59" t="s">
        <v>39</v>
      </c>
      <c r="B35" s="19"/>
      <c r="C35" s="7"/>
      <c r="D35" s="13"/>
      <c r="E35" s="82"/>
      <c r="F35" s="5"/>
      <c r="G35" s="5"/>
    </row>
    <row r="36" spans="1:7" ht="13.5" thickTop="1">
      <c r="A36" s="10"/>
      <c r="B36" s="7"/>
      <c r="C36" s="7"/>
      <c r="D36" s="13"/>
      <c r="E36" s="82"/>
      <c r="F36" s="5"/>
      <c r="G36" s="5"/>
    </row>
    <row r="37" spans="1:7">
      <c r="A37" s="10" t="s">
        <v>40</v>
      </c>
      <c r="B37" s="7"/>
      <c r="C37" s="7"/>
      <c r="D37" s="78">
        <v>0</v>
      </c>
      <c r="E37" s="82"/>
      <c r="F37" s="5"/>
      <c r="G37" s="5"/>
    </row>
    <row r="38" spans="1:7">
      <c r="A38" s="10" t="s">
        <v>42</v>
      </c>
      <c r="B38" s="7"/>
      <c r="C38" s="7"/>
      <c r="D38" s="78">
        <v>0</v>
      </c>
      <c r="E38" s="82"/>
      <c r="F38" s="5"/>
      <c r="G38" s="5"/>
    </row>
    <row r="39" spans="1:7">
      <c r="A39" s="10" t="s">
        <v>41</v>
      </c>
      <c r="B39" s="7"/>
      <c r="C39" s="7"/>
      <c r="D39" s="78">
        <v>0</v>
      </c>
      <c r="E39" s="82"/>
      <c r="F39" s="5"/>
      <c r="G39" s="5"/>
    </row>
    <row r="40" spans="1:7">
      <c r="A40" s="10" t="s">
        <v>43</v>
      </c>
      <c r="B40" s="54">
        <v>0</v>
      </c>
      <c r="C40" s="7"/>
      <c r="D40" s="76">
        <f>B40*50</f>
        <v>0</v>
      </c>
      <c r="E40" s="82"/>
      <c r="F40" s="5"/>
      <c r="G40" s="5"/>
    </row>
    <row r="41" spans="1:7" ht="13.5" thickBot="1">
      <c r="A41" s="10" t="s">
        <v>44</v>
      </c>
      <c r="B41" s="7"/>
      <c r="C41" s="7"/>
      <c r="D41" s="78">
        <v>0</v>
      </c>
      <c r="E41" s="82"/>
      <c r="F41" s="5"/>
      <c r="G41" s="5"/>
    </row>
    <row r="42" spans="1:7" ht="14.25" thickTop="1" thickBot="1">
      <c r="A42" s="60" t="s">
        <v>45</v>
      </c>
      <c r="B42" s="7"/>
      <c r="C42" s="7"/>
      <c r="E42" s="88">
        <f>SUM(D37:D41)</f>
        <v>0</v>
      </c>
      <c r="F42" s="5"/>
      <c r="G42" s="9"/>
    </row>
    <row r="43" spans="1:7" ht="14.25" thickTop="1" thickBot="1">
      <c r="A43" s="22"/>
      <c r="B43" s="7"/>
      <c r="C43" s="7"/>
      <c r="D43" s="61" t="s">
        <v>32</v>
      </c>
      <c r="E43" s="89">
        <f>(D37+D40+D41)*21%</f>
        <v>0</v>
      </c>
      <c r="F43" s="5"/>
      <c r="G43" s="9"/>
    </row>
    <row r="44" spans="1:7" ht="14.25" thickTop="1" thickBot="1">
      <c r="A44" s="23"/>
      <c r="B44" s="7"/>
      <c r="C44" s="7"/>
      <c r="D44" s="24"/>
      <c r="E44" s="82"/>
      <c r="F44" s="5"/>
      <c r="G44" s="9"/>
    </row>
    <row r="45" spans="1:7" ht="14.25" thickTop="1" thickBot="1">
      <c r="A45" s="62" t="s">
        <v>46</v>
      </c>
      <c r="B45" s="19"/>
      <c r="C45" s="7"/>
      <c r="D45" s="25"/>
      <c r="E45" s="90">
        <f>SUM(E42:E43)</f>
        <v>0</v>
      </c>
      <c r="F45" s="26"/>
      <c r="G45" s="9"/>
    </row>
    <row r="46" spans="1:7" ht="13.5" thickTop="1">
      <c r="A46" s="8"/>
      <c r="B46" s="8"/>
      <c r="C46" s="8"/>
      <c r="D46" s="8"/>
      <c r="E46" s="8"/>
      <c r="F46" s="8"/>
      <c r="G46" s="8"/>
    </row>
    <row r="47" spans="1:7">
      <c r="A47" s="8"/>
      <c r="B47" s="8"/>
      <c r="C47" s="28" t="s">
        <v>6</v>
      </c>
      <c r="D47" s="63" t="s">
        <v>7</v>
      </c>
      <c r="E47" s="8"/>
    </row>
    <row r="48" spans="1:7">
      <c r="A48" s="8"/>
      <c r="B48" s="8"/>
      <c r="E48" s="8"/>
      <c r="F48" s="21"/>
      <c r="G48" s="8"/>
    </row>
    <row r="49" spans="1:23">
      <c r="A49" s="8"/>
      <c r="B49" s="8"/>
      <c r="C49" s="27" t="s">
        <v>4</v>
      </c>
      <c r="D49" s="27" t="s">
        <v>5</v>
      </c>
      <c r="E49" s="8"/>
      <c r="F49" s="20"/>
      <c r="G49" s="18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</row>
    <row r="50" spans="1:23">
      <c r="A50" s="8"/>
      <c r="B50" s="30"/>
      <c r="C50" s="30"/>
      <c r="D50" s="30"/>
      <c r="E50" s="8"/>
      <c r="F50" s="31"/>
      <c r="G50" s="30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</row>
    <row r="51" spans="1:23" ht="14.25">
      <c r="B51" s="29"/>
      <c r="C51" s="27" t="s">
        <v>49</v>
      </c>
      <c r="D51" s="32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</row>
    <row r="52" spans="1:23" ht="14.25">
      <c r="B52" s="29"/>
      <c r="C52" s="32"/>
      <c r="D52" s="32"/>
      <c r="E52" s="27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3" ht="14.25" hidden="1">
      <c r="B53" s="29"/>
      <c r="D53" s="32"/>
      <c r="E53" s="27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spans="1:23" ht="14.25" hidden="1">
      <c r="B54" s="29"/>
      <c r="C54" s="32"/>
      <c r="D54" s="32"/>
      <c r="E54" s="32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spans="1:23" ht="14.25" hidden="1">
      <c r="B55" s="29"/>
      <c r="C55" s="3">
        <f>IF(B7="oui",50,B5*10/100)</f>
        <v>0</v>
      </c>
      <c r="D55" s="32"/>
      <c r="E55" s="32">
        <f>IF(B13&gt;0,B13,0)</f>
        <v>0</v>
      </c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1:23" hidden="1">
      <c r="B56" s="29"/>
      <c r="C56" s="29"/>
      <c r="D56" s="29"/>
      <c r="E56" s="29">
        <f>IF(B13&gt;E20,-E20,-B13)</f>
        <v>0</v>
      </c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spans="1:23" hidden="1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spans="1:23" hidden="1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spans="1:23" hidden="1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</row>
    <row r="60" spans="1:23" hidden="1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 hidden="1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</row>
    <row r="62" spans="1:23" hidden="1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hidden="1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1:23" hidden="1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2:23" hidden="1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spans="2:23" hidden="1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</row>
    <row r="67" spans="2:23" hidden="1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</row>
    <row r="68" spans="2:23" hidden="1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</row>
    <row r="69" spans="2:23" hidden="1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</row>
    <row r="70" spans="2:23" hidden="1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</row>
    <row r="71" spans="2:23" hidden="1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</row>
    <row r="72" spans="2:23" hidden="1"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</row>
    <row r="73" spans="2:23" hidden="1"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</row>
    <row r="74" spans="2:23" hidden="1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</row>
    <row r="75" spans="2:23" hidden="1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2:23" hidden="1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77" spans="2:23" hidden="1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</row>
    <row r="78" spans="2:23" hidden="1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</row>
    <row r="79" spans="2:23" hidden="1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</row>
    <row r="80" spans="2:23" hidden="1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hidden="1">
      <c r="A81" s="33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hidden="1">
      <c r="B82" s="29"/>
      <c r="C82" s="29"/>
      <c r="D82" s="29"/>
      <c r="E82" s="29"/>
      <c r="F82" s="29"/>
      <c r="G82" s="29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29"/>
      <c r="V82" s="29"/>
      <c r="W82" s="29"/>
    </row>
    <row r="83" spans="1:23" hidden="1">
      <c r="A83" s="35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29"/>
      <c r="V83" s="29"/>
      <c r="W83" s="29"/>
    </row>
    <row r="84" spans="1:23" hidden="1">
      <c r="A84" s="35"/>
      <c r="B84" s="13">
        <f>IF(B14="oui",-1500,0)</f>
        <v>0</v>
      </c>
      <c r="C84" s="34">
        <f>IF(AND(B12="oui",B14="oui"),-750,0)</f>
        <v>0</v>
      </c>
      <c r="D84" s="34"/>
      <c r="E84" s="34"/>
      <c r="F84" s="34">
        <f>IF(AND(B14="oui",B15="oui"),-1000,0)</f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29"/>
      <c r="V84" s="29"/>
      <c r="W84" s="29"/>
    </row>
    <row r="85" spans="1:23" hidden="1">
      <c r="A85" s="35"/>
      <c r="B85" s="13">
        <f>IF(B14="oui",-750,0)</f>
        <v>0</v>
      </c>
      <c r="C85" s="34">
        <f>IF(AND(B12="non",B14="oui"),-1500,0)</f>
        <v>0</v>
      </c>
      <c r="D85" s="34"/>
      <c r="E85" s="34"/>
      <c r="F85" s="34">
        <f>-F84</f>
        <v>0</v>
      </c>
      <c r="G85" s="34">
        <f>IF(F85&gt;(D20+D21+D23-50),-(D20+D21+D23-50),F84)</f>
        <v>50</v>
      </c>
      <c r="H85" s="34">
        <f>IF(G85=50,0,G85)</f>
        <v>0</v>
      </c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29"/>
      <c r="V85" s="29"/>
      <c r="W85" s="29"/>
    </row>
    <row r="86" spans="1:23" hidden="1">
      <c r="A86" s="35"/>
      <c r="B86" s="34"/>
      <c r="C86" s="34">
        <f>SUM(C84:C85)</f>
        <v>0</v>
      </c>
      <c r="D86" s="34">
        <f>IF(C88&gt;(D20+D21-50),-(D20+D21-50),C86)</f>
        <v>50</v>
      </c>
      <c r="E86" s="34">
        <f>IF(D86=50,0,D86)</f>
        <v>0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29"/>
      <c r="V86" s="29"/>
      <c r="W86" s="29"/>
    </row>
    <row r="87" spans="1:23" hidden="1">
      <c r="A87" s="35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29"/>
      <c r="V87" s="29"/>
      <c r="W87" s="29"/>
    </row>
    <row r="88" spans="1:23" ht="13.5" hidden="1" thickBot="1">
      <c r="A88" s="35"/>
      <c r="B88" s="34"/>
      <c r="C88" s="34">
        <f>-C86</f>
        <v>0</v>
      </c>
      <c r="D88" s="34"/>
      <c r="E88" s="34"/>
      <c r="F88" s="34"/>
      <c r="G88" s="34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</row>
    <row r="89" spans="1:23" ht="13.5" hidden="1" thickBot="1">
      <c r="A89" s="8"/>
      <c r="B89" s="36"/>
      <c r="C89" s="30"/>
      <c r="D89" s="30"/>
      <c r="E89" s="30"/>
      <c r="F89" s="30"/>
      <c r="G89" s="30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</row>
    <row r="90" spans="1:23" ht="13.5" hidden="1" thickBot="1">
      <c r="A90" s="8"/>
      <c r="B90" s="8"/>
      <c r="C90" s="8"/>
      <c r="D90" s="8"/>
      <c r="E90" s="37"/>
      <c r="F90" s="37"/>
      <c r="G90" s="37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</row>
    <row r="91" spans="1:23" hidden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</row>
    <row r="92" spans="1:23" hidden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hidden="1">
      <c r="A93" s="8" t="s">
        <v>1</v>
      </c>
      <c r="B93" s="8"/>
      <c r="C93" s="8" t="s">
        <v>8</v>
      </c>
      <c r="D93" s="8" t="s">
        <v>9</v>
      </c>
      <c r="E93" s="8"/>
      <c r="F93" s="20" t="s">
        <v>47</v>
      </c>
      <c r="G93" s="20" t="s">
        <v>47</v>
      </c>
      <c r="H93" s="20" t="s">
        <v>47</v>
      </c>
      <c r="I93" s="20" t="s">
        <v>47</v>
      </c>
      <c r="J93" s="20" t="s">
        <v>47</v>
      </c>
      <c r="K93" s="20" t="s">
        <v>47</v>
      </c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hidden="1">
      <c r="A94" s="8"/>
      <c r="B94" s="8"/>
      <c r="C94" s="8"/>
      <c r="D94" s="8">
        <v>525</v>
      </c>
      <c r="E94" s="8"/>
      <c r="F94" s="20" t="s">
        <v>48</v>
      </c>
      <c r="G94" s="20" t="s">
        <v>48</v>
      </c>
      <c r="H94" s="20" t="s">
        <v>48</v>
      </c>
      <c r="I94" s="20" t="s">
        <v>48</v>
      </c>
      <c r="J94" s="20" t="s">
        <v>48</v>
      </c>
      <c r="K94" s="20" t="s">
        <v>48</v>
      </c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</row>
    <row r="95" spans="1:23" hidden="1">
      <c r="A95" s="8"/>
      <c r="B95" s="8"/>
      <c r="C95" s="8"/>
      <c r="D95" s="8">
        <v>100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1:23" hidden="1">
      <c r="A96" s="8"/>
      <c r="B96" s="8"/>
      <c r="C96" s="8"/>
      <c r="D96" s="8">
        <v>675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</row>
    <row r="97" spans="1:23" hidden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</row>
    <row r="98" spans="1:23" hidden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</row>
    <row r="99" spans="1:23" hidden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</row>
    <row r="100" spans="1:23" ht="14.25" hidden="1">
      <c r="A100" s="38" t="s">
        <v>10</v>
      </c>
      <c r="B100" s="38"/>
      <c r="C100" s="38" t="s">
        <v>10</v>
      </c>
      <c r="D100" s="39" t="s">
        <v>11</v>
      </c>
      <c r="E100" s="40"/>
      <c r="F100" s="38" t="s">
        <v>2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</row>
    <row r="101" spans="1:23" ht="15" hidden="1">
      <c r="A101" s="41">
        <v>0</v>
      </c>
      <c r="B101" s="42"/>
      <c r="C101" s="41">
        <v>7500</v>
      </c>
      <c r="D101" s="43">
        <v>4.5600000000000002E-2</v>
      </c>
      <c r="E101" s="44"/>
      <c r="F101" s="41">
        <f>IF($B$10&lt;C101,$B$10*D101,C101*D101)</f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 ht="15" hidden="1">
      <c r="A102" s="41">
        <v>7500</v>
      </c>
      <c r="B102" s="42"/>
      <c r="C102" s="41">
        <v>17500</v>
      </c>
      <c r="D102" s="43">
        <v>2.8500000000000001E-2</v>
      </c>
      <c r="E102" s="44"/>
      <c r="F102" s="42" t="str">
        <f t="shared" ref="F102:F107" si="0">IF($B$10&lt;=A102," ",IF($B$10&lt;C102,($B$10-C101)*D102,(C102-A102)*D102))</f>
        <v xml:space="preserve"> 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1:23" ht="15" hidden="1">
      <c r="A103" s="41">
        <v>17500</v>
      </c>
      <c r="B103" s="42"/>
      <c r="C103" s="41">
        <v>30000</v>
      </c>
      <c r="D103" s="43">
        <v>2.2800000000000001E-2</v>
      </c>
      <c r="E103" s="44"/>
      <c r="F103" s="42" t="str">
        <f t="shared" si="0"/>
        <v xml:space="preserve"> 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ht="15" hidden="1">
      <c r="A104" s="41">
        <v>30000</v>
      </c>
      <c r="B104" s="42"/>
      <c r="C104" s="41">
        <v>45495</v>
      </c>
      <c r="D104" s="43">
        <v>1.7100000000000001E-2</v>
      </c>
      <c r="E104" s="44"/>
      <c r="F104" s="42" t="str">
        <f t="shared" si="0"/>
        <v xml:space="preserve"> 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</row>
    <row r="105" spans="1:23" ht="15" hidden="1">
      <c r="A105" s="41">
        <v>45495</v>
      </c>
      <c r="B105" s="42"/>
      <c r="C105" s="41">
        <v>64095</v>
      </c>
      <c r="D105" s="43">
        <v>1.14E-2</v>
      </c>
      <c r="E105" s="44"/>
      <c r="F105" s="42" t="str">
        <f t="shared" si="0"/>
        <v xml:space="preserve"> 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</row>
    <row r="106" spans="1:23" ht="15" hidden="1">
      <c r="A106" s="41">
        <v>64095</v>
      </c>
      <c r="B106" s="42"/>
      <c r="C106" s="41">
        <v>250095</v>
      </c>
      <c r="D106" s="43">
        <v>5.7000000000000002E-3</v>
      </c>
      <c r="E106" s="44"/>
      <c r="F106" s="42" t="str">
        <f t="shared" si="0"/>
        <v xml:space="preserve"> 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</row>
    <row r="107" spans="1:23" ht="15" hidden="1">
      <c r="A107" s="41">
        <v>250095</v>
      </c>
      <c r="B107" s="42"/>
      <c r="C107" s="41">
        <f>$B$10</f>
        <v>0</v>
      </c>
      <c r="D107" s="43">
        <v>5.6999999999999998E-4</v>
      </c>
      <c r="E107" s="44"/>
      <c r="F107" s="42" t="str">
        <f t="shared" si="0"/>
        <v xml:space="preserve"> 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</row>
    <row r="108" spans="1:23" ht="15" hidden="1">
      <c r="A108" s="45"/>
      <c r="B108" s="46"/>
      <c r="C108" s="46"/>
      <c r="D108" s="47"/>
      <c r="E108" s="48"/>
      <c r="F108" s="4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</row>
    <row r="109" spans="1:23" ht="15" hidden="1">
      <c r="A109" s="38" t="s">
        <v>12</v>
      </c>
      <c r="B109" s="49"/>
      <c r="C109" s="46"/>
      <c r="D109" s="50"/>
      <c r="E109" s="48"/>
      <c r="F109" s="51">
        <f>SUM(F101:F108)</f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</row>
    <row r="110" spans="1:23" hidden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</row>
    <row r="111" spans="1:23" hidden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</row>
    <row r="112" spans="1:23" hidden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</row>
    <row r="113" spans="1:2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</row>
    <row r="118" spans="1:2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1:2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1:2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</row>
    <row r="121" spans="1:23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1:23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1: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1:23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</row>
    <row r="125" spans="1:23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1:23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1:23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1:23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1:2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1:2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1:2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1:2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1:2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1:2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1:2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1:2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1:2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</row>
    <row r="144" spans="1:2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</row>
    <row r="145" spans="1:2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1:2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1:2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1:2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1:2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1:2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1:2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1:2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1:2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1:2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1:2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1:2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1:2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1:2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1:2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1:2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1:2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1:2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1:2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1:2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1:2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1:2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1:2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1:2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1:2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1:2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1:2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1:2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1:2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1:2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1:2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1:2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1:2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1:2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1:2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1:2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1:2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1:2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1:2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1:2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1:2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1:2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1:2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1:2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1:2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1:2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1:2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1:23">
      <c r="A205" s="8"/>
      <c r="B205" s="8"/>
      <c r="C205" s="8"/>
      <c r="D205" s="8"/>
      <c r="E205" s="8"/>
      <c r="F205" s="8"/>
      <c r="G205" s="8"/>
    </row>
  </sheetData>
  <sheetProtection algorithmName="SHA-512" hashValue="E3WIX/MeRglVpLN1aL9zqy/Ecf22T0MqbUlivqGhbV08uJITzWzrzdR2rUgD3E90BP5Wgu3gWtMcBU9ZpdWJlw==" saltValue="E8sEwSvMWBlMlMqvP2xocg==" spinCount="100000" sheet="1" objects="1" scenarios="1"/>
  <phoneticPr fontId="0" type="noConversion"/>
  <dataValidations count="4">
    <dataValidation type="list" allowBlank="1" showInputMessage="1" showErrorMessage="1" sqref="B14">
      <formula1>$G$93:$G$94</formula1>
    </dataValidation>
    <dataValidation type="list" allowBlank="1" showInputMessage="1" showErrorMessage="1" sqref="B15">
      <formula1>$H$93:$H$94</formula1>
    </dataValidation>
    <dataValidation type="list" allowBlank="1" showInputMessage="1" showErrorMessage="1" sqref="B7">
      <formula1>$K$93:$K$94</formula1>
    </dataValidation>
    <dataValidation type="list" allowBlank="1" showInputMessage="1" showErrorMessage="1" sqref="B12">
      <formula1>$F$93:$F$94</formula1>
    </dataValidation>
  </dataValidations>
  <hyperlinks>
    <hyperlink ref="D49" r:id="rId1"/>
    <hyperlink ref="C49" r:id="rId2"/>
    <hyperlink ref="C51" r:id="rId3"/>
    <hyperlink ref="C47" r:id="rId4"/>
    <hyperlink ref="D47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</vt:lpstr>
      <vt:lpstr>VBIFTVABREYNE!_1._Zegels_Minuut_Brevet</vt:lpstr>
      <vt:lpstr>VBIFTVABREYNE!_2._Registratie_Minuut_Brevet</vt:lpstr>
      <vt:lpstr>VBIFTVABREYNE!_3._Registratie_aanhangsel</vt:lpstr>
      <vt:lpstr>VBIFTVABREYNE!Aard</vt:lpstr>
      <vt:lpstr>VBIFTVABREYNE!Afdrukbereik</vt:lpstr>
      <vt:lpstr>VBIFTVABREYNE!Datum</vt:lpstr>
      <vt:lpstr>VBIFTVABREYNE!KOSTENFICHE</vt:lpstr>
      <vt:lpstr>VBIFTVABREYNE!Rep.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2014-11-23T22:03:54Z</dcterms:modified>
</cp:coreProperties>
</file>