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1440" yWindow="-75" windowWidth="15480" windowHeight="11640"/>
  </bookViews>
  <sheets>
    <sheet name="ECHANGE" sheetId="1" r:id="rId1"/>
  </sheets>
  <definedNames>
    <definedName name="_1._Zegels_Minuut_Brevet" localSheetId="0">ECHANGE!$B$33:$F$33</definedName>
    <definedName name="_1._Zegels_Minuut_Brevet">#REF!</definedName>
    <definedName name="_10._Tweede_getuigschrift" localSheetId="0">ECHANGE!$B$42:$F$42</definedName>
    <definedName name="_10._Tweede_getuigschrift">#REF!</definedName>
    <definedName name="_11._Kadaster_uittreksel" localSheetId="0">ECHANGE!$B$43:$F$43</definedName>
    <definedName name="_11._Kadaster_uittreksel">#REF!</definedName>
    <definedName name="_12._Getuigen" localSheetId="0">ECHANGE!$B$44:$F$44</definedName>
    <definedName name="_12._Getuigen">#REF!</definedName>
    <definedName name="_13._Allerlei_uitgaven" localSheetId="0">ECHANGE!$B$45:$F$45</definedName>
    <definedName name="_13._Allerlei_uitgaven">#REF!</definedName>
    <definedName name="_14." localSheetId="0">ECHANGE!$B$46:$F$46</definedName>
    <definedName name="_14.">#REF!</definedName>
    <definedName name="_15." localSheetId="0">ECHANGE!#REF!</definedName>
    <definedName name="_15.">#REF!</definedName>
    <definedName name="_2._Registratie_Minuut_Brevet" localSheetId="0">ECHANGE!$B$34:$F$34</definedName>
    <definedName name="_2._Registratie_Minuut_Brevet">#REF!</definedName>
    <definedName name="_3._Registratie_aanhangsel" localSheetId="0">ECHANGE!$B$35:$F$35</definedName>
    <definedName name="_3._Registratie_aanhangsel">#REF!</definedName>
    <definedName name="_4.Zegels_afschrift_grosse" localSheetId="0">ECHANGE!$B$36:$F$36</definedName>
    <definedName name="_4.Zegels_afschrift_grosse">#REF!</definedName>
    <definedName name="_5._Hypotheek__inschr._overschr._doorh." localSheetId="0">ECHANGE!$B$37:$F$37</definedName>
    <definedName name="_5._Hypotheek__inschr._overschr._doorh.">#REF!</definedName>
    <definedName name="_6._Loon_pandbewaarder" localSheetId="0">ECHANGE!$B$38:$F$38</definedName>
    <definedName name="_6._Loon_pandbewaarder">#REF!</definedName>
    <definedName name="_7._Zegels__bord._aanh." localSheetId="0">ECHANGE!$B$39:$F$39</definedName>
    <definedName name="_7._Zegels__bord._aanh.">#REF!</definedName>
    <definedName name="_8._Opzoekingen" localSheetId="0">ECHANGE!$B$40:$F$40</definedName>
    <definedName name="_8._Opzoekingen">#REF!</definedName>
    <definedName name="_9._Hypothecair_getuigschrift" localSheetId="0">ECHANGE!$B$41:$F$41</definedName>
    <definedName name="_9._Hypothecair_getuigschrift">#REF!</definedName>
    <definedName name="Aard" localSheetId="0">ECHANGE!$B$2:$H$2</definedName>
    <definedName name="Aard">#REF!</definedName>
    <definedName name="_xlnm.Print_Area" localSheetId="0">ECHANGE!$A$1:$H$53</definedName>
    <definedName name="Datum" localSheetId="0">ECHANGE!$B$2:$H$48</definedName>
    <definedName name="Datum">#REF!</definedName>
    <definedName name="gemeentelijke_info">#REF!</definedName>
    <definedName name="Kantoor_van_Notaris_J._SIMONART_te_Leuven" localSheetId="0">ECHANGE!#REF!</definedName>
    <definedName name="Kantoor_van_Notaris_J._SIMONART_te_Leuven">#REF!</definedName>
    <definedName name="KOSTENFICHE" localSheetId="0">ECHANGE!$A$1:$H$48</definedName>
    <definedName name="KOSTENFICHE">#REF!</definedName>
    <definedName name="Last_Row">IF(Values_Entered,Header_Row+Number_of_Payments,Header_Row)</definedName>
    <definedName name="Naam" localSheetId="0">ECHANGE!$B$3:$G$3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ECHANGE!$G$2:$G$48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ECHANGE!$E$34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ECHANGE!$A$2:$H$48</definedName>
  </definedNames>
  <calcPr calcId="152511"/>
</workbook>
</file>

<file path=xl/calcChain.xml><?xml version="1.0" encoding="utf-8"?>
<calcChain xmlns="http://schemas.openxmlformats.org/spreadsheetml/2006/main">
  <c r="C42" i="1" l="1"/>
  <c r="C39" i="1"/>
  <c r="F115" i="1"/>
  <c r="F114" i="1"/>
  <c r="F111" i="1"/>
  <c r="F113" i="1"/>
  <c r="A74" i="1"/>
  <c r="A75" i="1"/>
  <c r="D23" i="1"/>
  <c r="D24" i="1"/>
  <c r="B26" i="1"/>
  <c r="D26" i="1" s="1"/>
  <c r="D29" i="1"/>
  <c r="B27" i="1"/>
  <c r="D27" i="1"/>
  <c r="C36" i="1"/>
  <c r="C45" i="1"/>
  <c r="A76" i="1"/>
  <c r="A77" i="1"/>
  <c r="G91" i="1"/>
  <c r="G99" i="1" s="1"/>
  <c r="E34" i="1" s="1"/>
  <c r="G92" i="1"/>
  <c r="G93" i="1"/>
  <c r="G94" i="1"/>
  <c r="G95" i="1"/>
  <c r="G96" i="1"/>
  <c r="C97" i="1"/>
  <c r="G97" i="1"/>
  <c r="C108" i="1"/>
  <c r="C109" i="1"/>
  <c r="F112" i="1" s="1"/>
  <c r="C110" i="1"/>
  <c r="D110" i="1"/>
  <c r="C111" i="1"/>
  <c r="F110" i="1"/>
  <c r="D111" i="1"/>
  <c r="D30" i="1"/>
  <c r="F117" i="1" l="1"/>
  <c r="A79" i="1"/>
  <c r="C34" i="1" s="1"/>
  <c r="C47" i="1" s="1"/>
  <c r="E48" i="1" s="1"/>
  <c r="E47" i="1"/>
  <c r="E35" i="1"/>
  <c r="E51" i="1" s="1"/>
  <c r="E49" i="1" l="1"/>
  <c r="E53" i="1"/>
</calcChain>
</file>

<file path=xl/comments1.xml><?xml version="1.0" encoding="utf-8"?>
<comments xmlns="http://schemas.openxmlformats.org/spreadsheetml/2006/main">
  <authors>
    <author>Jo Hermans</author>
    <author>licentie</author>
  </authors>
  <commentList>
    <comment ref="B22" authorId="0" shapeId="0">
      <text>
        <r>
          <rPr>
            <sz val="8"/>
            <color indexed="81"/>
            <rFont val="Tahoma"/>
            <family val="2"/>
          </rPr>
          <t>Nom du client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5" authorId="1" shapeId="0">
      <text>
        <r>
          <rPr>
            <sz val="10"/>
            <color indexed="81"/>
            <rFont val="Tahoma"/>
            <family val="2"/>
          </rPr>
          <t>Le montant réel des droits d'enregistrement pour les annexes</t>
        </r>
      </text>
    </comment>
  </commentList>
</comments>
</file>

<file path=xl/sharedStrings.xml><?xml version="1.0" encoding="utf-8"?>
<sst xmlns="http://schemas.openxmlformats.org/spreadsheetml/2006/main" count="98" uniqueCount="85">
  <si>
    <t>Dossier</t>
  </si>
  <si>
    <t>Ereloon</t>
  </si>
  <si>
    <t>Bedrag</t>
  </si>
  <si>
    <t>Totaal Ereloon</t>
  </si>
  <si>
    <t>Tarief I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</si>
  <si>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</si>
  <si>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</si>
  <si>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</si>
  <si>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</si>
  <si>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</si>
  <si>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</si>
  <si>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</si>
  <si>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</si>
  <si>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</si>
  <si>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Donceel</t>
  </si>
  <si>
    <t>Eghezée</t>
  </si>
  <si>
    <t>Erezée</t>
  </si>
  <si>
    <t>Gembloux</t>
  </si>
  <si>
    <t>Genappe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</si>
  <si>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</si>
  <si>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</si>
  <si>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</si>
  <si>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</si>
  <si>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</si>
  <si>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</si>
  <si>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</si>
  <si>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</si>
  <si>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</si>
  <si>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</si>
  <si>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</si>
  <si>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</si>
  <si>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</si>
  <si>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>Perwez</t>
  </si>
  <si>
    <t>Profondeville</t>
  </si>
  <si>
    <t xml:space="preserve">Ramillies </t>
  </si>
  <si>
    <t>Rixensart</t>
  </si>
  <si>
    <t>Sainte-Ode</t>
  </si>
  <si>
    <t>Silly</t>
  </si>
  <si>
    <t>Thimister-Clermont</t>
  </si>
  <si>
    <t>Villers-la-Ville</t>
  </si>
  <si>
    <t>Walhain</t>
  </si>
  <si>
    <t>Waterloo</t>
  </si>
  <si>
    <t>Wavre</t>
  </si>
  <si>
    <t>50/50</t>
  </si>
  <si>
    <t>ECHANGE</t>
  </si>
  <si>
    <t>RC biens Flandre?</t>
  </si>
  <si>
    <t>RC biens Bruxelles?</t>
  </si>
  <si>
    <t>RC biens Wallonie?</t>
  </si>
  <si>
    <t>Valeur du lot le plus important?</t>
  </si>
  <si>
    <t xml:space="preserve">     (= base honoraires)</t>
  </si>
  <si>
    <t>Valeur de l'autre lot?</t>
  </si>
  <si>
    <t xml:space="preserve">Est-ce que l'acquéreur du lot le plus important satisfait </t>
  </si>
  <si>
    <t>aux conditions pour l'enregistrement réduit?</t>
  </si>
  <si>
    <t>Le lot le plus important se trouve dans une zone de pression immobilière?</t>
  </si>
  <si>
    <t xml:space="preserve">Crédit Soc. Wall. ou Fam. Nombr. pour l'acquéreur du lot le plus important? </t>
  </si>
  <si>
    <t>Client 1</t>
  </si>
  <si>
    <t>Valeur des biens repris?</t>
  </si>
  <si>
    <t>Valeur des biens cédés?</t>
  </si>
  <si>
    <t>Client 2</t>
  </si>
  <si>
    <t>Pourcentages</t>
  </si>
  <si>
    <t>Total:</t>
  </si>
  <si>
    <t>Répartition des frais 50/50 ou sur base des parts reprises</t>
  </si>
  <si>
    <t>Décomptes</t>
  </si>
  <si>
    <t>Enregistrement acte</t>
  </si>
  <si>
    <t>Enregistrement annexes</t>
  </si>
  <si>
    <t>Provision transcription (rôles)</t>
  </si>
  <si>
    <t>Droits d'écriture</t>
  </si>
  <si>
    <t>(TVA)</t>
  </si>
  <si>
    <t>Frais de dossier</t>
  </si>
  <si>
    <t>Renseignements urbanistiques</t>
  </si>
  <si>
    <t>Total des frais</t>
  </si>
  <si>
    <t>Total</t>
  </si>
  <si>
    <t>Ensemble</t>
  </si>
  <si>
    <t>plus TVA</t>
  </si>
  <si>
    <t>Livret</t>
  </si>
  <si>
    <t>oui</t>
  </si>
  <si>
    <t>non</t>
  </si>
  <si>
    <t>Bruxelles</t>
  </si>
  <si>
    <t>Flandre</t>
  </si>
  <si>
    <t>Wallonie</t>
  </si>
  <si>
    <t>parts reprises</t>
  </si>
  <si>
    <t>P.A.</t>
  </si>
  <si>
    <t>client 2</t>
  </si>
  <si>
    <t>client 1</t>
  </si>
  <si>
    <t>Honoraire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</si>
</sst>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#,##0.00\ [$EUR];[Red]\-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0.0000"/>
    <numFmt numFmtId="180" formatCode="#,##0.00_ ;\-#,##0.00\ 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"/>
      <color indexed="81"/>
      <name val="Tahoma"/>
      <family val="2"/>
    </font>
    <font>
      <sz val="10"/>
      <color indexed="81"/>
      <name val="Tahoma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70" fontId="11" fillId="0" borderId="0">
      <protection locked="0"/>
    </xf>
    <xf numFmtId="171" fontId="1" fillId="0" borderId="0" applyFont="0" applyFill="0" applyBorder="0" applyAlignment="0" applyProtection="0"/>
    <xf numFmtId="172" fontId="11" fillId="0" borderId="0">
      <protection locked="0"/>
    </xf>
    <xf numFmtId="173" fontId="1" fillId="0" borderId="0" applyFont="0" applyFill="0" applyBorder="0" applyAlignment="0" applyProtection="0"/>
    <xf numFmtId="174" fontId="11" fillId="0" borderId="0">
      <protection locked="0"/>
    </xf>
    <xf numFmtId="175" fontId="11" fillId="0" borderId="0">
      <protection locked="0"/>
    </xf>
    <xf numFmtId="176" fontId="12" fillId="0" borderId="0">
      <protection locked="0"/>
    </xf>
    <xf numFmtId="176" fontId="12" fillId="0" borderId="0"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77" fontId="11" fillId="0" borderId="0">
      <protection locked="0"/>
    </xf>
    <xf numFmtId="0" fontId="3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3" fillId="0" borderId="0"/>
    <xf numFmtId="176" fontId="11" fillId="0" borderId="1">
      <protection locked="0"/>
    </xf>
    <xf numFmtId="0" fontId="19" fillId="0" borderId="9" applyNumberFormat="0" applyFill="0" applyAlignment="0" applyProtection="0"/>
  </cellStyleXfs>
  <cellXfs count="87">
    <xf numFmtId="0" fontId="0" fillId="0" borderId="0" xfId="0"/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167" fontId="0" fillId="2" borderId="0" xfId="0" applyNumberFormat="1" applyFill="1" applyBorder="1" applyAlignment="1" applyProtection="1">
      <protection hidden="1"/>
    </xf>
    <xf numFmtId="167" fontId="0" fillId="2" borderId="0" xfId="0" applyNumberFormat="1" applyFill="1" applyBorder="1" applyProtection="1"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10" fontId="1" fillId="2" borderId="0" xfId="0" applyNumberFormat="1" applyFont="1" applyFill="1" applyBorder="1" applyAlignment="1" applyProtection="1">
      <alignment horizontal="center"/>
      <protection hidden="1"/>
    </xf>
    <xf numFmtId="10" fontId="0" fillId="2" borderId="0" xfId="0" applyNumberFormat="1" applyFill="1" applyBorder="1" applyAlignment="1" applyProtection="1">
      <protection hidden="1"/>
    </xf>
    <xf numFmtId="10" fontId="0" fillId="2" borderId="0" xfId="0" applyNumberFormat="1" applyFill="1" applyBorder="1" applyProtection="1">
      <protection hidden="1"/>
    </xf>
    <xf numFmtId="166" fontId="1" fillId="2" borderId="0" xfId="0" applyNumberFormat="1" applyFont="1" applyFill="1" applyBorder="1" applyAlignment="1" applyProtection="1">
      <protection hidden="1"/>
    </xf>
    <xf numFmtId="178" fontId="0" fillId="2" borderId="0" xfId="0" applyNumberFormat="1" applyFill="1" applyBorder="1" applyAlignment="1" applyProtection="1">
      <alignment horizontal="right"/>
      <protection hidden="1"/>
    </xf>
    <xf numFmtId="178" fontId="0" fillId="2" borderId="0" xfId="0" applyNumberFormat="1" applyFill="1" applyBorder="1" applyAlignment="1" applyProtection="1">
      <protection hidden="1"/>
    </xf>
    <xf numFmtId="178" fontId="0" fillId="2" borderId="0" xfId="0" applyNumberFormat="1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7" fillId="2" borderId="0" xfId="9" applyFill="1" applyAlignment="1" applyProtection="1">
      <protection hidden="1"/>
    </xf>
    <xf numFmtId="3" fontId="7" fillId="2" borderId="0" xfId="9" applyNumberFormat="1" applyFill="1" applyAlignment="1" applyProtection="1">
      <alignment horizontal="left"/>
      <protection hidden="1"/>
    </xf>
    <xf numFmtId="3" fontId="7" fillId="2" borderId="0" xfId="9" applyNumberFormat="1" applyFill="1" applyAlignment="1" applyProtection="1">
      <protection hidden="1"/>
    </xf>
    <xf numFmtId="3" fontId="1" fillId="2" borderId="0" xfId="9" applyNumberFormat="1" applyFont="1" applyFill="1" applyAlignment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168" fontId="0" fillId="2" borderId="0" xfId="0" applyNumberFormat="1" applyFill="1" applyProtection="1">
      <protection hidden="1"/>
    </xf>
    <xf numFmtId="168" fontId="8" fillId="2" borderId="3" xfId="0" applyNumberFormat="1" applyFont="1" applyFill="1" applyBorder="1" applyAlignment="1" applyProtection="1">
      <alignment horizontal="center"/>
      <protection hidden="1"/>
    </xf>
    <xf numFmtId="0" fontId="8" fillId="2" borderId="3" xfId="0" applyFont="1" applyFill="1" applyBorder="1" applyAlignment="1" applyProtection="1">
      <alignment horizontal="center"/>
      <protection hidden="1"/>
    </xf>
    <xf numFmtId="0" fontId="8" fillId="2" borderId="4" xfId="0" applyFont="1" applyFill="1" applyBorder="1" applyAlignment="1" applyProtection="1">
      <alignment horizontal="center"/>
      <protection hidden="1"/>
    </xf>
    <xf numFmtId="168" fontId="9" fillId="2" borderId="3" xfId="0" applyNumberFormat="1" applyFont="1" applyFill="1" applyBorder="1" applyProtection="1">
      <protection hidden="1"/>
    </xf>
    <xf numFmtId="169" fontId="9" fillId="2" borderId="3" xfId="0" applyNumberFormat="1" applyFont="1" applyFill="1" applyBorder="1" applyProtection="1">
      <protection hidden="1"/>
    </xf>
    <xf numFmtId="169" fontId="9" fillId="2" borderId="4" xfId="0" applyNumberFormat="1" applyFont="1" applyFill="1" applyBorder="1" applyProtection="1">
      <protection hidden="1"/>
    </xf>
    <xf numFmtId="0" fontId="9" fillId="2" borderId="5" xfId="0" applyFont="1" applyFill="1" applyBorder="1" applyProtection="1">
      <protection hidden="1"/>
    </xf>
    <xf numFmtId="0" fontId="9" fillId="2" borderId="0" xfId="0" applyFont="1" applyFill="1" applyBorder="1" applyProtection="1">
      <protection hidden="1"/>
    </xf>
    <xf numFmtId="0" fontId="10" fillId="2" borderId="6" xfId="0" applyFont="1" applyFill="1" applyBorder="1" applyProtection="1">
      <protection hidden="1"/>
    </xf>
    <xf numFmtId="0" fontId="10" fillId="2" borderId="0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168" fontId="8" fillId="2" borderId="0" xfId="0" applyNumberFormat="1" applyFont="1" applyFill="1" applyBorder="1" applyAlignment="1" applyProtection="1">
      <alignment horizontal="center"/>
      <protection hidden="1"/>
    </xf>
    <xf numFmtId="0" fontId="9" fillId="2" borderId="6" xfId="0" applyFont="1" applyFill="1" applyBorder="1" applyProtection="1">
      <protection hidden="1"/>
    </xf>
    <xf numFmtId="168" fontId="8" fillId="2" borderId="3" xfId="0" applyNumberFormat="1" applyFont="1" applyFill="1" applyBorder="1" applyProtection="1">
      <protection hidden="1"/>
    </xf>
    <xf numFmtId="10" fontId="0" fillId="3" borderId="0" xfId="0" applyNumberFormat="1" applyFill="1" applyBorder="1" applyAlignment="1" applyProtection="1">
      <alignment horizontal="center"/>
      <protection hidden="1"/>
    </xf>
    <xf numFmtId="10" fontId="0" fillId="4" borderId="0" xfId="0" applyNumberFormat="1" applyFill="1" applyBorder="1" applyAlignment="1" applyProtection="1">
      <alignment horizontal="center"/>
      <protection hidden="1"/>
    </xf>
    <xf numFmtId="0" fontId="0" fillId="5" borderId="2" xfId="0" applyFill="1" applyBorder="1" applyAlignment="1" applyProtection="1">
      <alignment horizontal="left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15" fillId="6" borderId="7" xfId="0" applyFont="1" applyFill="1" applyBorder="1" applyAlignment="1" applyProtection="1">
      <alignment horizontal="left"/>
      <protection hidden="1"/>
    </xf>
    <xf numFmtId="0" fontId="16" fillId="2" borderId="0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6" fontId="6" fillId="2" borderId="0" xfId="0" applyNumberFormat="1" applyFont="1" applyFill="1" applyBorder="1" applyAlignment="1" applyProtection="1">
      <alignment horizontal="center"/>
      <protection hidden="1"/>
    </xf>
    <xf numFmtId="3" fontId="0" fillId="2" borderId="0" xfId="0" applyNumberFormat="1" applyFont="1" applyFill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165" fontId="0" fillId="2" borderId="0" xfId="0" applyNumberFormat="1" applyFill="1" applyProtection="1">
      <protection hidden="1"/>
    </xf>
    <xf numFmtId="0" fontId="17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0" fontId="1" fillId="3" borderId="0" xfId="0" applyNumberFormat="1" applyFont="1" applyFill="1" applyBorder="1" applyAlignment="1" applyProtection="1">
      <alignment horizontal="center"/>
      <protection hidden="1"/>
    </xf>
    <xf numFmtId="10" fontId="1" fillId="4" borderId="0" xfId="0" applyNumberFormat="1" applyFont="1" applyFill="1" applyBorder="1" applyAlignment="1" applyProtection="1">
      <alignment horizontal="center"/>
      <protection hidden="1"/>
    </xf>
    <xf numFmtId="166" fontId="0" fillId="2" borderId="0" xfId="0" applyNumberFormat="1" applyFill="1" applyBorder="1" applyAlignment="1" applyProtection="1">
      <alignment horizontal="right"/>
      <protection hidden="1"/>
    </xf>
    <xf numFmtId="0" fontId="0" fillId="2" borderId="0" xfId="0" applyFill="1" applyAlignment="1" applyProtection="1">
      <alignment horizontal="right"/>
      <protection hidden="1"/>
    </xf>
    <xf numFmtId="166" fontId="2" fillId="2" borderId="0" xfId="0" applyNumberFormat="1" applyFont="1" applyFill="1" applyBorder="1" applyAlignment="1" applyProtection="1">
      <alignment horizontal="right"/>
      <protection hidden="1"/>
    </xf>
    <xf numFmtId="165" fontId="4" fillId="2" borderId="0" xfId="16" applyNumberFormat="1" applyFont="1" applyFill="1" applyAlignment="1" applyProtection="1">
      <alignment horizontal="center"/>
      <protection hidden="1"/>
    </xf>
    <xf numFmtId="164" fontId="1" fillId="2" borderId="0" xfId="0" applyNumberFormat="1" applyFont="1" applyFill="1" applyBorder="1" applyAlignment="1" applyProtection="1">
      <alignment horizontal="right"/>
      <protection hidden="1"/>
    </xf>
    <xf numFmtId="179" fontId="1" fillId="0" borderId="0" xfId="15" applyNumberFormat="1" applyBorder="1" applyProtection="1">
      <protection hidden="1"/>
    </xf>
    <xf numFmtId="0" fontId="0" fillId="5" borderId="0" xfId="0" applyFill="1" applyBorder="1" applyAlignment="1" applyProtection="1">
      <alignment horizontal="left"/>
      <protection locked="0"/>
    </xf>
    <xf numFmtId="165" fontId="1" fillId="3" borderId="0" xfId="0" applyNumberFormat="1" applyFont="1" applyFill="1" applyBorder="1" applyAlignment="1" applyProtection="1">
      <alignment horizontal="center"/>
      <protection locked="0"/>
    </xf>
    <xf numFmtId="165" fontId="1" fillId="4" borderId="0" xfId="0" applyNumberFormat="1" applyFont="1" applyFill="1" applyBorder="1" applyAlignment="1" applyProtection="1">
      <alignment horizontal="center"/>
      <protection locked="0"/>
    </xf>
    <xf numFmtId="165" fontId="4" fillId="5" borderId="0" xfId="16" applyNumberFormat="1" applyFont="1" applyFill="1" applyAlignment="1" applyProtection="1">
      <alignment horizontal="center"/>
      <protection locked="0"/>
    </xf>
    <xf numFmtId="165" fontId="4" fillId="7" borderId="0" xfId="16" applyNumberFormat="1" applyFont="1" applyFill="1" applyAlignment="1" applyProtection="1">
      <alignment horizontal="center"/>
      <protection locked="0"/>
    </xf>
    <xf numFmtId="165" fontId="0" fillId="8" borderId="0" xfId="0" applyNumberFormat="1" applyFill="1" applyProtection="1"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8" borderId="0" xfId="0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left"/>
      <protection locked="0"/>
    </xf>
    <xf numFmtId="164" fontId="1" fillId="2" borderId="0" xfId="0" applyNumberFormat="1" applyFont="1" applyFill="1" applyBorder="1" applyAlignment="1" applyProtection="1">
      <alignment horizontal="right"/>
      <protection locked="0"/>
    </xf>
    <xf numFmtId="178" fontId="0" fillId="5" borderId="0" xfId="0" applyNumberFormat="1" applyFill="1" applyBorder="1" applyAlignment="1" applyProtection="1">
      <alignment horizontal="right"/>
      <protection locked="0"/>
    </xf>
    <xf numFmtId="178" fontId="1" fillId="5" borderId="0" xfId="0" applyNumberFormat="1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alignment horizontal="center"/>
      <protection locked="0"/>
    </xf>
    <xf numFmtId="178" fontId="2" fillId="2" borderId="0" xfId="0" applyNumberFormat="1" applyFont="1" applyFill="1" applyProtection="1">
      <protection hidden="1"/>
    </xf>
    <xf numFmtId="178" fontId="2" fillId="9" borderId="8" xfId="0" applyNumberFormat="1" applyFont="1" applyFill="1" applyBorder="1" applyProtection="1">
      <protection hidden="1"/>
    </xf>
    <xf numFmtId="0" fontId="0" fillId="5" borderId="0" xfId="0" applyFill="1" applyAlignment="1" applyProtection="1">
      <alignment horizontal="center"/>
      <protection locked="0"/>
    </xf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4" borderId="2" xfId="0" applyFont="1" applyFill="1" applyBorder="1" applyAlignment="1" applyProtection="1">
      <alignment horizontal="left"/>
      <protection hidden="1"/>
    </xf>
    <xf numFmtId="166" fontId="0" fillId="2" borderId="0" xfId="0" applyNumberFormat="1" applyFont="1" applyFill="1" applyBorder="1" applyAlignment="1" applyProtection="1">
      <protection hidden="1"/>
    </xf>
    <xf numFmtId="0" fontId="0" fillId="10" borderId="0" xfId="0" applyFill="1" applyProtection="1">
      <protection hidden="1"/>
    </xf>
    <xf numFmtId="0" fontId="1" fillId="10" borderId="0" xfId="0" applyFont="1" applyFill="1" applyBorder="1" applyAlignment="1" applyProtection="1">
      <alignment horizontal="left"/>
      <protection hidden="1"/>
    </xf>
    <xf numFmtId="166" fontId="0" fillId="2" borderId="0" xfId="0" applyNumberFormat="1" applyFont="1" applyFill="1" applyBorder="1" applyAlignment="1" applyProtection="1">
      <alignment horizontal="right"/>
      <protection hidden="1"/>
    </xf>
    <xf numFmtId="3" fontId="7" fillId="11" borderId="0" xfId="9" applyNumberFormat="1" applyFill="1" applyAlignment="1" applyProtection="1">
      <alignment horizontal="left"/>
      <protection hidden="1"/>
    </xf>
    <xf numFmtId="0" fontId="7" fillId="11" borderId="0" xfId="9" applyFill="1" applyAlignment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BAREMAS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ECHANGEDEC2.xlsx" TargetMode="External"/><Relationship Id="rId2" Type="http://schemas.openxmlformats.org/officeDocument/2006/relationships/hyperlink" Target="ECHANGEDEC1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423"/>
  <sheetViews>
    <sheetView tabSelected="1" zoomScaleNormal="100" workbookViewId="0">
      <selection activeCell="B3" sqref="B3"/>
    </sheetView>
  </sheetViews>
  <sheetFormatPr defaultRowHeight="12.75" x14ac:dyDescent="0.2"/>
  <cols>
    <col min="1" max="1" width="46.85546875" style="1" customWidth="1"/>
    <col min="2" max="2" width="19" style="1" customWidth="1"/>
    <col min="3" max="3" width="15.5703125" style="1" customWidth="1"/>
    <col min="4" max="4" width="13" style="1" customWidth="1"/>
    <col min="5" max="5" width="18.140625" style="1" customWidth="1"/>
    <col min="6" max="6" width="15.42578125" style="1" customWidth="1"/>
    <col min="7" max="7" width="9.42578125" style="1" customWidth="1"/>
    <col min="8" max="8" width="13.42578125" style="1" customWidth="1"/>
    <col min="9" max="16384" width="9.140625" style="1"/>
  </cols>
  <sheetData>
    <row r="1" spans="1:8" ht="21" thickTop="1" x14ac:dyDescent="0.3">
      <c r="A1" s="44" t="s">
        <v>44</v>
      </c>
      <c r="B1" s="2"/>
      <c r="C1" s="2"/>
      <c r="D1" s="2"/>
      <c r="E1" s="2"/>
      <c r="F1" s="3"/>
      <c r="G1" s="3"/>
      <c r="H1" s="3"/>
    </row>
    <row r="2" spans="1:8" x14ac:dyDescent="0.2">
      <c r="A2" s="45"/>
      <c r="B2" s="4"/>
      <c r="C2" s="5"/>
      <c r="D2" s="5"/>
      <c r="E2" s="5"/>
      <c r="F2" s="3"/>
      <c r="G2" s="3"/>
      <c r="H2" s="6"/>
    </row>
    <row r="3" spans="1:8" x14ac:dyDescent="0.2">
      <c r="A3" s="4" t="s">
        <v>0</v>
      </c>
      <c r="B3" s="63"/>
      <c r="C3" s="5"/>
      <c r="D3" s="5"/>
      <c r="E3" s="5"/>
      <c r="F3" s="3"/>
      <c r="G3" s="3"/>
      <c r="H3" s="7"/>
    </row>
    <row r="4" spans="1:8" x14ac:dyDescent="0.2">
      <c r="A4" s="46" t="s">
        <v>45</v>
      </c>
      <c r="B4" s="64">
        <v>0</v>
      </c>
      <c r="C4" s="5"/>
      <c r="D4" s="5"/>
      <c r="E4" s="5"/>
      <c r="F4" s="8"/>
      <c r="G4" s="3"/>
      <c r="H4" s="7"/>
    </row>
    <row r="5" spans="1:8" x14ac:dyDescent="0.2">
      <c r="A5" s="46" t="s">
        <v>46</v>
      </c>
      <c r="B5" s="65">
        <v>0</v>
      </c>
      <c r="C5" s="5"/>
      <c r="D5" s="5"/>
      <c r="E5" s="5"/>
      <c r="F5" s="3"/>
      <c r="G5" s="3"/>
      <c r="H5" s="7"/>
    </row>
    <row r="6" spans="1:8" x14ac:dyDescent="0.2">
      <c r="A6" s="46" t="s">
        <v>47</v>
      </c>
      <c r="B6" s="66">
        <v>0</v>
      </c>
      <c r="C6" s="5"/>
      <c r="D6" s="5"/>
      <c r="E6" s="5"/>
      <c r="F6" s="3"/>
      <c r="G6" s="3"/>
      <c r="H6" s="7"/>
    </row>
    <row r="7" spans="1:8" x14ac:dyDescent="0.2">
      <c r="A7" s="46"/>
      <c r="B7" s="60"/>
      <c r="C7" s="5"/>
      <c r="D7" s="5"/>
      <c r="E7" s="5"/>
      <c r="F7" s="3"/>
      <c r="G7" s="3"/>
      <c r="H7" s="7"/>
    </row>
    <row r="8" spans="1:8" x14ac:dyDescent="0.2">
      <c r="A8" s="46" t="s">
        <v>48</v>
      </c>
      <c r="B8" s="67">
        <v>0</v>
      </c>
      <c r="C8" s="5"/>
      <c r="D8" s="5"/>
      <c r="E8" s="5"/>
      <c r="F8" s="3"/>
      <c r="G8" s="3"/>
      <c r="H8" s="7"/>
    </row>
    <row r="9" spans="1:8" x14ac:dyDescent="0.2">
      <c r="A9" s="46" t="s">
        <v>49</v>
      </c>
      <c r="B9" s="47"/>
      <c r="C9" s="5"/>
      <c r="D9" s="5"/>
      <c r="E9" s="5"/>
      <c r="F9" s="3"/>
      <c r="G9" s="3"/>
      <c r="H9" s="7"/>
    </row>
    <row r="10" spans="1:8" x14ac:dyDescent="0.2">
      <c r="A10" s="46"/>
      <c r="B10" s="47"/>
      <c r="C10" s="5"/>
      <c r="D10" s="5"/>
      <c r="E10" s="5"/>
      <c r="F10" s="3"/>
      <c r="G10" s="3"/>
      <c r="H10" s="7"/>
    </row>
    <row r="11" spans="1:8" x14ac:dyDescent="0.2">
      <c r="A11" s="46" t="s">
        <v>50</v>
      </c>
      <c r="B11" s="68">
        <v>0</v>
      </c>
      <c r="C11" s="5"/>
      <c r="D11" s="5"/>
      <c r="E11" s="5"/>
      <c r="F11" s="3"/>
      <c r="G11" s="3"/>
      <c r="H11" s="7"/>
    </row>
    <row r="12" spans="1:8" x14ac:dyDescent="0.2">
      <c r="A12" s="46"/>
      <c r="B12" s="51"/>
      <c r="C12" s="5"/>
      <c r="D12" s="5"/>
      <c r="E12" s="5"/>
      <c r="F12" s="3"/>
      <c r="G12" s="3"/>
      <c r="H12" s="7"/>
    </row>
    <row r="13" spans="1:8" x14ac:dyDescent="0.2">
      <c r="A13" s="46" t="s">
        <v>51</v>
      </c>
      <c r="B13" s="5"/>
      <c r="C13" s="5"/>
      <c r="D13" s="5"/>
      <c r="E13" s="5"/>
      <c r="F13" s="3"/>
      <c r="G13" s="3"/>
      <c r="H13" s="7"/>
    </row>
    <row r="14" spans="1:8" x14ac:dyDescent="0.2">
      <c r="A14" s="46" t="s">
        <v>52</v>
      </c>
      <c r="B14" s="69" t="s">
        <v>76</v>
      </c>
      <c r="C14" s="5"/>
      <c r="D14" s="5"/>
      <c r="E14" s="5"/>
      <c r="F14" s="3"/>
      <c r="G14" s="3"/>
      <c r="H14" s="7"/>
    </row>
    <row r="15" spans="1:8" x14ac:dyDescent="0.2">
      <c r="A15" s="46"/>
      <c r="B15" s="50"/>
      <c r="C15" s="5"/>
      <c r="D15" s="5"/>
      <c r="E15" s="5"/>
      <c r="F15" s="3"/>
      <c r="G15" s="3"/>
      <c r="H15" s="7"/>
    </row>
    <row r="16" spans="1:8" x14ac:dyDescent="0.2">
      <c r="A16" s="46" t="s">
        <v>53</v>
      </c>
      <c r="B16" s="5"/>
      <c r="C16" s="70" t="s">
        <v>81</v>
      </c>
      <c r="D16" s="5"/>
      <c r="E16" s="5"/>
      <c r="F16" s="3"/>
      <c r="G16" s="3"/>
      <c r="H16" s="7"/>
    </row>
    <row r="17" spans="1:8" x14ac:dyDescent="0.2">
      <c r="A17" s="46" t="s">
        <v>54</v>
      </c>
      <c r="B17" s="5"/>
      <c r="C17" s="70" t="s">
        <v>76</v>
      </c>
      <c r="D17" s="5"/>
      <c r="E17" s="5"/>
      <c r="F17" s="3"/>
      <c r="G17" s="3"/>
      <c r="H17" s="7"/>
    </row>
    <row r="18" spans="1:8" x14ac:dyDescent="0.2">
      <c r="A18" s="46"/>
      <c r="B18" s="50"/>
      <c r="C18" s="5"/>
      <c r="D18" s="5"/>
      <c r="E18" s="5"/>
      <c r="F18" s="3"/>
      <c r="G18" s="3"/>
      <c r="H18" s="7"/>
    </row>
    <row r="19" spans="1:8" x14ac:dyDescent="0.2">
      <c r="A19" s="46"/>
      <c r="B19" s="50"/>
      <c r="C19" s="5"/>
      <c r="D19" s="5"/>
      <c r="E19" s="5"/>
      <c r="F19" s="3"/>
      <c r="G19" s="3"/>
      <c r="H19" s="7"/>
    </row>
    <row r="20" spans="1:8" x14ac:dyDescent="0.2">
      <c r="A20" s="46"/>
      <c r="B20" s="50"/>
      <c r="C20" s="5"/>
      <c r="D20" s="5"/>
      <c r="E20" s="5"/>
      <c r="F20" s="3"/>
      <c r="G20" s="3"/>
      <c r="H20" s="7"/>
    </row>
    <row r="21" spans="1:8" x14ac:dyDescent="0.2">
      <c r="A21" s="4"/>
      <c r="B21" s="5"/>
      <c r="C21" s="5"/>
      <c r="D21" s="5"/>
      <c r="E21" s="5"/>
      <c r="F21" s="3"/>
      <c r="G21" s="3"/>
      <c r="H21" s="7"/>
    </row>
    <row r="22" spans="1:8" ht="15" x14ac:dyDescent="0.35">
      <c r="A22" s="80" t="s">
        <v>55</v>
      </c>
      <c r="B22" s="71"/>
      <c r="C22" s="42"/>
      <c r="D22" s="9" t="s">
        <v>59</v>
      </c>
      <c r="E22" s="43"/>
      <c r="F22" s="48"/>
      <c r="G22" s="3"/>
      <c r="H22" s="43"/>
    </row>
    <row r="23" spans="1:8" x14ac:dyDescent="0.2">
      <c r="A23" s="46" t="s">
        <v>56</v>
      </c>
      <c r="B23" s="72">
        <v>0</v>
      </c>
      <c r="C23" s="5"/>
      <c r="D23" s="55" t="e">
        <f>B23/(B8+B11)</f>
        <v>#DIV/0!</v>
      </c>
      <c r="E23" s="10"/>
      <c r="F23" s="3"/>
      <c r="G23" s="3"/>
      <c r="H23" s="3"/>
    </row>
    <row r="24" spans="1:8" x14ac:dyDescent="0.2">
      <c r="A24" s="46" t="s">
        <v>57</v>
      </c>
      <c r="B24" s="72">
        <v>0</v>
      </c>
      <c r="C24" s="5"/>
      <c r="D24" s="56" t="e">
        <f>B24/(B8+B11)</f>
        <v>#DIV/0!</v>
      </c>
      <c r="E24" s="10"/>
      <c r="F24" s="11"/>
      <c r="G24" s="3"/>
      <c r="H24" s="11"/>
    </row>
    <row r="25" spans="1:8" x14ac:dyDescent="0.2">
      <c r="A25" s="80" t="s">
        <v>58</v>
      </c>
      <c r="B25" s="79"/>
      <c r="C25" s="42"/>
      <c r="D25" s="10"/>
      <c r="E25" s="10"/>
      <c r="F25" s="11"/>
      <c r="G25" s="3"/>
      <c r="H25" s="11"/>
    </row>
    <row r="26" spans="1:8" x14ac:dyDescent="0.2">
      <c r="A26" s="46" t="s">
        <v>56</v>
      </c>
      <c r="B26" s="61">
        <f>B24</f>
        <v>0</v>
      </c>
      <c r="C26" s="5"/>
      <c r="D26" s="55" t="e">
        <f>B26/(B8+B11)</f>
        <v>#DIV/0!</v>
      </c>
      <c r="E26" s="10"/>
      <c r="F26" s="11"/>
      <c r="G26" s="3"/>
      <c r="H26" s="11"/>
    </row>
    <row r="27" spans="1:8" x14ac:dyDescent="0.2">
      <c r="A27" s="46" t="s">
        <v>57</v>
      </c>
      <c r="B27" s="61">
        <f>B23</f>
        <v>0</v>
      </c>
      <c r="C27" s="5"/>
      <c r="D27" s="56" t="e">
        <f>B27/(B8+B11)</f>
        <v>#DIV/0!</v>
      </c>
      <c r="E27" s="10"/>
      <c r="F27" s="11"/>
      <c r="G27" s="3"/>
      <c r="H27" s="11"/>
    </row>
    <row r="28" spans="1:8" x14ac:dyDescent="0.2">
      <c r="A28" s="4"/>
      <c r="B28" s="5"/>
      <c r="C28" s="5"/>
      <c r="D28" s="5"/>
      <c r="E28" s="5"/>
      <c r="F28" s="3"/>
      <c r="G28" s="3"/>
      <c r="H28" s="12"/>
    </row>
    <row r="29" spans="1:8" x14ac:dyDescent="0.2">
      <c r="A29" s="4"/>
      <c r="B29" s="5"/>
      <c r="C29" s="81" t="s">
        <v>60</v>
      </c>
      <c r="D29" s="40" t="e">
        <f>SUM(D23,D26)</f>
        <v>#DIV/0!</v>
      </c>
      <c r="E29" s="13"/>
      <c r="F29" s="11"/>
      <c r="G29" s="43"/>
      <c r="H29" s="12"/>
    </row>
    <row r="30" spans="1:8" x14ac:dyDescent="0.2">
      <c r="A30" s="4"/>
      <c r="B30" s="5"/>
      <c r="C30" s="81" t="s">
        <v>60</v>
      </c>
      <c r="D30" s="41" t="e">
        <f>SUM(D24,D27)</f>
        <v>#DIV/0!</v>
      </c>
      <c r="E30" s="5"/>
      <c r="F30" s="3"/>
      <c r="G30" s="3"/>
      <c r="H30" s="7"/>
    </row>
    <row r="31" spans="1:8" x14ac:dyDescent="0.2">
      <c r="A31" s="4"/>
      <c r="B31" s="5"/>
      <c r="C31" s="13"/>
      <c r="D31" s="5"/>
      <c r="E31" s="5"/>
      <c r="F31" s="3"/>
      <c r="G31" s="3"/>
      <c r="H31" s="7"/>
    </row>
    <row r="32" spans="1:8" x14ac:dyDescent="0.2">
      <c r="A32" s="4"/>
      <c r="B32" s="5"/>
      <c r="C32" s="13"/>
      <c r="D32" s="5"/>
      <c r="E32" s="5"/>
      <c r="F32" s="3"/>
      <c r="G32" s="3"/>
      <c r="H32" s="7"/>
    </row>
    <row r="33" spans="1:6" x14ac:dyDescent="0.2">
      <c r="A33" s="5"/>
      <c r="B33" s="5"/>
      <c r="C33" s="5"/>
      <c r="F33" s="3"/>
    </row>
    <row r="34" spans="1:6" x14ac:dyDescent="0.2">
      <c r="A34" s="5" t="s">
        <v>63</v>
      </c>
      <c r="B34" s="5"/>
      <c r="C34" s="14">
        <f>A79</f>
        <v>0</v>
      </c>
      <c r="D34" s="57" t="s">
        <v>84</v>
      </c>
      <c r="E34" s="14">
        <f>G99</f>
        <v>0</v>
      </c>
      <c r="F34" s="3"/>
    </row>
    <row r="35" spans="1:6" x14ac:dyDescent="0.2">
      <c r="A35" s="46" t="s">
        <v>64</v>
      </c>
      <c r="B35" s="5"/>
      <c r="C35" s="73">
        <v>0</v>
      </c>
      <c r="D35" s="57" t="s">
        <v>67</v>
      </c>
      <c r="E35" s="15">
        <f>E34*21%</f>
        <v>0</v>
      </c>
      <c r="F35" s="3"/>
    </row>
    <row r="36" spans="1:6" x14ac:dyDescent="0.2">
      <c r="A36" s="46" t="s">
        <v>65</v>
      </c>
      <c r="B36" s="75">
        <v>0</v>
      </c>
      <c r="C36" s="14">
        <f>B36*30</f>
        <v>0</v>
      </c>
      <c r="D36" s="57"/>
      <c r="E36" s="15"/>
      <c r="F36" s="3"/>
    </row>
    <row r="37" spans="1:6" x14ac:dyDescent="0.2">
      <c r="A37" s="5"/>
      <c r="B37" s="5"/>
      <c r="C37" s="5"/>
      <c r="D37" s="57"/>
      <c r="E37" s="15"/>
      <c r="F37" s="3"/>
    </row>
    <row r="38" spans="1:6" x14ac:dyDescent="0.2">
      <c r="A38" s="83" t="s">
        <v>66</v>
      </c>
      <c r="B38" s="5"/>
      <c r="C38" s="14">
        <v>50</v>
      </c>
      <c r="D38" s="57"/>
      <c r="E38" s="15"/>
      <c r="F38" s="3"/>
    </row>
    <row r="39" spans="1:6" x14ac:dyDescent="0.2">
      <c r="A39" s="5"/>
      <c r="B39" s="46" t="s">
        <v>67</v>
      </c>
      <c r="C39" s="14">
        <f>C38*21%</f>
        <v>10.5</v>
      </c>
      <c r="D39" s="57"/>
      <c r="E39" s="15"/>
      <c r="F39" s="3"/>
    </row>
    <row r="40" spans="1:6" x14ac:dyDescent="0.2">
      <c r="A40" s="5"/>
      <c r="B40" s="5"/>
      <c r="C40" s="14"/>
      <c r="D40" s="57"/>
      <c r="E40" s="15"/>
      <c r="F40" s="3"/>
    </row>
    <row r="41" spans="1:6" x14ac:dyDescent="0.2">
      <c r="A41" s="46" t="s">
        <v>68</v>
      </c>
      <c r="B41" s="5"/>
      <c r="C41" s="74">
        <v>970</v>
      </c>
      <c r="D41" s="57"/>
      <c r="E41" s="15"/>
      <c r="F41" s="3"/>
    </row>
    <row r="42" spans="1:6" x14ac:dyDescent="0.2">
      <c r="A42" s="5"/>
      <c r="B42" s="46" t="s">
        <v>67</v>
      </c>
      <c r="C42" s="14">
        <f>C41*21%</f>
        <v>203.7</v>
      </c>
      <c r="D42" s="57"/>
      <c r="E42" s="15"/>
      <c r="F42" s="3"/>
    </row>
    <row r="43" spans="1:6" x14ac:dyDescent="0.2">
      <c r="A43" s="5"/>
      <c r="B43" s="4"/>
      <c r="C43" s="14"/>
      <c r="D43" s="57"/>
      <c r="E43" s="15"/>
      <c r="F43" s="3"/>
    </row>
    <row r="44" spans="1:6" x14ac:dyDescent="0.2">
      <c r="A44" s="46" t="s">
        <v>69</v>
      </c>
      <c r="B44" s="4"/>
      <c r="C44" s="73">
        <v>0</v>
      </c>
      <c r="D44" s="57"/>
      <c r="E44" s="15"/>
      <c r="F44" s="3"/>
    </row>
    <row r="45" spans="1:6" x14ac:dyDescent="0.2">
      <c r="A45" s="5"/>
      <c r="B45" s="46" t="s">
        <v>67</v>
      </c>
      <c r="C45" s="14">
        <f>C44*21%</f>
        <v>0</v>
      </c>
      <c r="D45" s="57"/>
      <c r="E45" s="15"/>
      <c r="F45" s="3"/>
    </row>
    <row r="46" spans="1:6" x14ac:dyDescent="0.2">
      <c r="A46" s="5"/>
      <c r="B46" s="5"/>
      <c r="C46" s="14"/>
      <c r="D46" s="57"/>
      <c r="E46" s="15"/>
      <c r="F46" s="3"/>
    </row>
    <row r="47" spans="1:6" x14ac:dyDescent="0.2">
      <c r="A47" s="5"/>
      <c r="B47" s="5" t="s">
        <v>70</v>
      </c>
      <c r="C47" s="14">
        <f>SUM(C34:C45)-C39-C42-C45</f>
        <v>1020</v>
      </c>
      <c r="D47" s="57" t="s">
        <v>71</v>
      </c>
      <c r="E47" s="14">
        <f>E34</f>
        <v>0</v>
      </c>
      <c r="F47" s="3"/>
    </row>
    <row r="48" spans="1:6" x14ac:dyDescent="0.2">
      <c r="A48" s="5"/>
      <c r="B48" s="5"/>
      <c r="C48" s="5"/>
      <c r="D48" s="57" t="s">
        <v>70</v>
      </c>
      <c r="E48" s="14">
        <f>C47</f>
        <v>1020</v>
      </c>
      <c r="F48" s="3"/>
    </row>
    <row r="49" spans="1:16" x14ac:dyDescent="0.2">
      <c r="A49" s="5"/>
      <c r="B49" s="5"/>
      <c r="C49" s="5"/>
      <c r="D49" s="57" t="s">
        <v>72</v>
      </c>
      <c r="E49" s="14">
        <f>SUM(E47:E48)</f>
        <v>1020</v>
      </c>
      <c r="F49" s="3"/>
    </row>
    <row r="50" spans="1:16" x14ac:dyDescent="0.2">
      <c r="D50" s="58"/>
      <c r="E50" s="16"/>
    </row>
    <row r="51" spans="1:16" x14ac:dyDescent="0.2">
      <c r="D51" s="84" t="s">
        <v>73</v>
      </c>
      <c r="E51" s="16">
        <f>C39+C42+C45+E35</f>
        <v>214.2</v>
      </c>
    </row>
    <row r="52" spans="1:16" ht="13.5" thickBot="1" x14ac:dyDescent="0.25">
      <c r="D52" s="58"/>
      <c r="E52" s="16"/>
    </row>
    <row r="53" spans="1:16" ht="14.25" thickTop="1" thickBot="1" x14ac:dyDescent="0.25">
      <c r="D53" s="59" t="s">
        <v>60</v>
      </c>
      <c r="E53" s="77">
        <f>SUM(E49:E51)</f>
        <v>1234.2</v>
      </c>
    </row>
    <row r="54" spans="1:16" ht="13.5" thickTop="1" x14ac:dyDescent="0.2">
      <c r="D54" s="59"/>
      <c r="E54" s="76"/>
    </row>
    <row r="55" spans="1:16" x14ac:dyDescent="0.2">
      <c r="A55" s="82" t="s">
        <v>61</v>
      </c>
      <c r="C55" s="78" t="s">
        <v>43</v>
      </c>
      <c r="I55" s="17"/>
      <c r="J55" s="17"/>
      <c r="K55" s="17"/>
      <c r="L55" s="17"/>
      <c r="M55" s="17"/>
      <c r="N55" s="17"/>
      <c r="O55" s="17"/>
      <c r="P55" s="17"/>
    </row>
    <row r="56" spans="1:16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2">
      <c r="B58" s="17"/>
      <c r="C58" s="49" t="s">
        <v>62</v>
      </c>
      <c r="D58" s="86" t="s">
        <v>83</v>
      </c>
      <c r="E58" s="19"/>
      <c r="F58" s="17"/>
      <c r="G58" s="17"/>
      <c r="I58" s="17"/>
      <c r="J58" s="17"/>
      <c r="K58" s="17"/>
      <c r="L58" s="17"/>
      <c r="M58" s="17"/>
      <c r="N58" s="17"/>
      <c r="O58" s="17"/>
      <c r="P58" s="17"/>
    </row>
    <row r="59" spans="1:16" x14ac:dyDescent="0.2">
      <c r="B59" s="17"/>
      <c r="C59" s="17"/>
      <c r="D59" s="85" t="s">
        <v>82</v>
      </c>
      <c r="E59" s="19"/>
      <c r="F59" s="17"/>
      <c r="G59" s="17"/>
      <c r="I59" s="17"/>
      <c r="J59" s="17"/>
      <c r="K59" s="17"/>
      <c r="L59" s="17"/>
      <c r="M59" s="17"/>
      <c r="N59" s="17"/>
      <c r="O59" s="17"/>
      <c r="P59" s="17"/>
    </row>
    <row r="60" spans="1:16" x14ac:dyDescent="0.2">
      <c r="B60" s="17"/>
      <c r="C60" s="17"/>
      <c r="D60" s="20"/>
      <c r="E60" s="20"/>
      <c r="F60" s="17"/>
      <c r="G60" s="17"/>
      <c r="I60" s="17"/>
      <c r="J60" s="17"/>
      <c r="K60" s="17"/>
      <c r="L60" s="17"/>
      <c r="M60" s="17"/>
      <c r="N60" s="17"/>
      <c r="O60" s="17"/>
      <c r="P60" s="17"/>
    </row>
    <row r="61" spans="1:16" x14ac:dyDescent="0.2">
      <c r="B61" s="17"/>
      <c r="C61" s="18" t="s">
        <v>74</v>
      </c>
      <c r="D61" s="20"/>
      <c r="E61" s="20"/>
      <c r="F61" s="17"/>
      <c r="G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">
      <c r="B62" s="17"/>
      <c r="C62" s="17"/>
      <c r="D62" s="20"/>
      <c r="E62" s="20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</row>
    <row r="63" spans="1:16" hidden="1" x14ac:dyDescent="0.2">
      <c r="B63" s="17"/>
      <c r="C63" s="17"/>
      <c r="D63" s="20"/>
      <c r="E63" s="20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</row>
    <row r="64" spans="1:16" hidden="1" x14ac:dyDescent="0.2">
      <c r="B64" s="17"/>
      <c r="C64" s="17"/>
      <c r="D64" s="20"/>
      <c r="E64" s="20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26" ht="12" hidden="1" customHeight="1" x14ac:dyDescent="0.2">
      <c r="B65" s="17"/>
      <c r="C65" s="17"/>
      <c r="D65" s="20"/>
      <c r="E65" s="20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26" hidden="1" x14ac:dyDescent="0.2">
      <c r="B66" s="17"/>
      <c r="C66" s="17"/>
      <c r="D66" s="20"/>
      <c r="E66" s="20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26" hidden="1" x14ac:dyDescent="0.2">
      <c r="B67" s="17"/>
      <c r="C67" s="17"/>
      <c r="D67" s="20"/>
      <c r="E67" s="20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26" hidden="1" x14ac:dyDescent="0.2">
      <c r="B68" s="17"/>
      <c r="C68" s="17"/>
      <c r="D68" s="20"/>
      <c r="E68" s="20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26" hidden="1" x14ac:dyDescent="0.2">
      <c r="B69" s="49" t="s">
        <v>77</v>
      </c>
      <c r="C69" s="17"/>
      <c r="D69" s="20"/>
      <c r="E69" s="20"/>
      <c r="F69" s="49" t="s">
        <v>75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</row>
    <row r="70" spans="1:26" hidden="1" x14ac:dyDescent="0.2">
      <c r="B70" s="49" t="s">
        <v>78</v>
      </c>
      <c r="C70" s="17"/>
      <c r="D70" s="20"/>
      <c r="E70" s="20"/>
      <c r="F70" s="49" t="s">
        <v>76</v>
      </c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26" hidden="1" x14ac:dyDescent="0.2">
      <c r="B71" s="49" t="s">
        <v>79</v>
      </c>
      <c r="C71" s="17"/>
      <c r="D71" s="20"/>
      <c r="E71" s="20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26" hidden="1" x14ac:dyDescent="0.2">
      <c r="B72" s="17"/>
      <c r="C72" s="17"/>
      <c r="D72" s="20"/>
      <c r="E72" s="20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26" hidden="1" x14ac:dyDescent="0.2">
      <c r="B73" s="17"/>
      <c r="C73" s="17"/>
      <c r="D73" s="21"/>
      <c r="E73" s="21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26" hidden="1" x14ac:dyDescent="0.2">
      <c r="A74" s="1">
        <f>IF(AND(B4&gt;B5,B4&gt;B6,B14="non"),B8*10%,0)</f>
        <v>0</v>
      </c>
      <c r="B74" s="17"/>
      <c r="C74" s="17"/>
      <c r="D74" s="20"/>
      <c r="E74" s="20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26" hidden="1" x14ac:dyDescent="0.2">
      <c r="A75" s="1">
        <f>IF(AND(B4&gt;B5,B4&gt;B6,B14="oui"),B8*5%,0)</f>
        <v>0</v>
      </c>
      <c r="B75" s="17"/>
      <c r="C75" s="17"/>
      <c r="D75" s="20"/>
      <c r="E75" s="20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26" hidden="1" x14ac:dyDescent="0.2">
      <c r="A76" s="1">
        <f>IF(AND(B5&gt;B4,B5&gt;B6),B8*12.5%,0)</f>
        <v>0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26" hidden="1" x14ac:dyDescent="0.2">
      <c r="A77" s="1">
        <f>IF(AND(B6&gt;B4,B6&gt;B4),F117,0)</f>
        <v>0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26" hidden="1" x14ac:dyDescent="0.2">
      <c r="B78" s="49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26" hidden="1" x14ac:dyDescent="0.2">
      <c r="A79" s="1">
        <f>SUM(A74:A78)</f>
        <v>0</v>
      </c>
      <c r="B79" s="22"/>
      <c r="C79" s="17"/>
      <c r="D79" s="17"/>
      <c r="E79" s="17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idden="1" x14ac:dyDescent="0.2"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idden="1" x14ac:dyDescent="0.2"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idden="1" x14ac:dyDescent="0.2">
      <c r="A82" s="1" t="s">
        <v>43</v>
      </c>
    </row>
    <row r="83" spans="1:26" hidden="1" x14ac:dyDescent="0.2">
      <c r="A83" s="1" t="s">
        <v>80</v>
      </c>
    </row>
    <row r="84" spans="1:26" hidden="1" x14ac:dyDescent="0.2">
      <c r="G84" s="25"/>
    </row>
    <row r="85" spans="1:26" hidden="1" x14ac:dyDescent="0.2"/>
    <row r="86" spans="1:26" hidden="1" x14ac:dyDescent="0.2"/>
    <row r="87" spans="1:26" hidden="1" x14ac:dyDescent="0.2"/>
    <row r="88" spans="1:26" hidden="1" x14ac:dyDescent="0.2"/>
    <row r="89" spans="1:26" hidden="1" x14ac:dyDescent="0.2"/>
    <row r="90" spans="1:26" ht="14.25" hidden="1" x14ac:dyDescent="0.2">
      <c r="A90" s="26" t="s">
        <v>2</v>
      </c>
      <c r="B90" s="26"/>
      <c r="C90" s="26" t="s">
        <v>2</v>
      </c>
      <c r="D90" s="27" t="s">
        <v>4</v>
      </c>
      <c r="E90" s="28"/>
      <c r="F90" s="28"/>
      <c r="G90" s="26" t="s">
        <v>1</v>
      </c>
      <c r="I90" s="62"/>
      <c r="J90" s="24"/>
    </row>
    <row r="91" spans="1:26" ht="15" hidden="1" x14ac:dyDescent="0.25">
      <c r="A91" s="29">
        <v>0</v>
      </c>
      <c r="B91" s="29"/>
      <c r="C91" s="29">
        <v>7500</v>
      </c>
      <c r="D91" s="30">
        <v>3.4200000000000001E-2</v>
      </c>
      <c r="E91" s="31"/>
      <c r="F91" s="31"/>
      <c r="G91" s="29">
        <f>IF(B8&lt;C91,B8*D91,C91*D91)</f>
        <v>0</v>
      </c>
      <c r="I91" s="62"/>
      <c r="J91" s="24"/>
    </row>
    <row r="92" spans="1:26" ht="15" hidden="1" x14ac:dyDescent="0.25">
      <c r="A92" s="29">
        <v>7500</v>
      </c>
      <c r="B92" s="29"/>
      <c r="C92" s="29">
        <v>17500</v>
      </c>
      <c r="D92" s="30">
        <v>2.5649999999999999E-2</v>
      </c>
      <c r="E92" s="31"/>
      <c r="F92" s="31"/>
      <c r="G92" s="29" t="str">
        <f>IF(B8&lt;=A92," ",IF(B8&lt;C92,(B8-C91)*D92,(C92-A92)*D92))</f>
        <v xml:space="preserve"> </v>
      </c>
      <c r="I92" s="62"/>
      <c r="J92" s="24"/>
    </row>
    <row r="93" spans="1:26" ht="15" hidden="1" x14ac:dyDescent="0.25">
      <c r="A93" s="29">
        <v>17500</v>
      </c>
      <c r="B93" s="29"/>
      <c r="C93" s="29">
        <v>30000</v>
      </c>
      <c r="D93" s="30">
        <v>1.7100000000000001E-2</v>
      </c>
      <c r="E93" s="31"/>
      <c r="F93" s="31"/>
      <c r="G93" s="29" t="str">
        <f>IF(B8&lt;=A93," ",IF(B8&lt;C93,(B8-C92)*D93,(C93-A93)*D93))</f>
        <v xml:space="preserve"> </v>
      </c>
      <c r="I93" s="62"/>
      <c r="J93" s="24"/>
    </row>
    <row r="94" spans="1:26" ht="15" hidden="1" x14ac:dyDescent="0.25">
      <c r="A94" s="29">
        <v>30000</v>
      </c>
      <c r="B94" s="29"/>
      <c r="C94" s="29">
        <v>45495</v>
      </c>
      <c r="D94" s="30">
        <v>1.14E-2</v>
      </c>
      <c r="E94" s="31"/>
      <c r="F94" s="31"/>
      <c r="G94" s="29" t="str">
        <f>IF(B8&lt;=A94," ",IF(B8&lt;C94,(B8-C93)*D94,(C94-A94)*D94))</f>
        <v xml:space="preserve"> </v>
      </c>
      <c r="I94" s="62"/>
      <c r="J94" s="24"/>
    </row>
    <row r="95" spans="1:26" ht="15" hidden="1" x14ac:dyDescent="0.25">
      <c r="A95" s="29">
        <v>45495</v>
      </c>
      <c r="B95" s="29"/>
      <c r="C95" s="29">
        <v>64095</v>
      </c>
      <c r="D95" s="30">
        <v>8.5500000000000003E-3</v>
      </c>
      <c r="E95" s="31"/>
      <c r="F95" s="31"/>
      <c r="G95" s="29" t="str">
        <f>IF(B8&lt;=A95," ",IF(B8&lt;C95,(B8-C94)*D95,(C95-A95)*D95))</f>
        <v xml:space="preserve"> </v>
      </c>
      <c r="I95" s="62"/>
      <c r="J95" s="24"/>
    </row>
    <row r="96" spans="1:26" ht="15" hidden="1" x14ac:dyDescent="0.25">
      <c r="A96" s="29">
        <v>64095</v>
      </c>
      <c r="B96" s="29"/>
      <c r="C96" s="29">
        <v>250095</v>
      </c>
      <c r="D96" s="30">
        <v>5.7000000000000002E-3</v>
      </c>
      <c r="E96" s="31"/>
      <c r="F96" s="31"/>
      <c r="G96" s="29" t="str">
        <f>IF(B8&lt;=A96," ",IF(B8&lt;C96,(B8-C95)*D96,(C96-A96)*D96))</f>
        <v xml:space="preserve"> </v>
      </c>
      <c r="I96" s="62"/>
      <c r="J96" s="24"/>
    </row>
    <row r="97" spans="1:7" ht="15" hidden="1" x14ac:dyDescent="0.25">
      <c r="A97" s="29">
        <v>250095</v>
      </c>
      <c r="B97" s="29"/>
      <c r="C97" s="29">
        <f>B8</f>
        <v>0</v>
      </c>
      <c r="D97" s="30">
        <v>5.6999999999999998E-4</v>
      </c>
      <c r="E97" s="31"/>
      <c r="F97" s="31"/>
      <c r="G97" s="29" t="str">
        <f>IF(B8&lt;=A97," ",IF(B8&lt;C97,(B8-C96)*D97,(C97-A97)*D97))</f>
        <v xml:space="preserve"> </v>
      </c>
    </row>
    <row r="98" spans="1:7" ht="15" hidden="1" x14ac:dyDescent="0.25">
      <c r="A98" s="32"/>
      <c r="B98" s="33"/>
      <c r="C98" s="33"/>
      <c r="D98" s="34"/>
      <c r="E98" s="35"/>
      <c r="F98" s="36"/>
      <c r="G98" s="36"/>
    </row>
    <row r="99" spans="1:7" ht="15" hidden="1" x14ac:dyDescent="0.25">
      <c r="A99" s="26" t="s">
        <v>3</v>
      </c>
      <c r="B99" s="37"/>
      <c r="C99" s="33"/>
      <c r="D99" s="38"/>
      <c r="E99" s="33"/>
      <c r="F99" s="36"/>
      <c r="G99" s="39">
        <f>SUM(G91:G98)</f>
        <v>0</v>
      </c>
    </row>
    <row r="100" spans="1:7" hidden="1" x14ac:dyDescent="0.2"/>
    <row r="101" spans="1:7" hidden="1" x14ac:dyDescent="0.2"/>
    <row r="102" spans="1:7" hidden="1" x14ac:dyDescent="0.2"/>
    <row r="103" spans="1:7" hidden="1" x14ac:dyDescent="0.2"/>
    <row r="104" spans="1:7" hidden="1" x14ac:dyDescent="0.2">
      <c r="A104" s="1" t="s">
        <v>81</v>
      </c>
    </row>
    <row r="105" spans="1:7" ht="15.75" hidden="1" x14ac:dyDescent="0.25">
      <c r="A105" s="52" t="s">
        <v>5</v>
      </c>
    </row>
    <row r="106" spans="1:7" ht="15.75" hidden="1" x14ac:dyDescent="0.25">
      <c r="A106" s="52" t="s">
        <v>6</v>
      </c>
    </row>
    <row r="107" spans="1:7" ht="15.75" hidden="1" x14ac:dyDescent="0.25">
      <c r="A107" s="52" t="s">
        <v>7</v>
      </c>
    </row>
    <row r="108" spans="1:7" ht="15.75" hidden="1" x14ac:dyDescent="0.25">
      <c r="A108" s="52" t="s">
        <v>8</v>
      </c>
      <c r="C108" s="53">
        <f>B8*12.5/100</f>
        <v>0</v>
      </c>
      <c r="D108" s="17"/>
      <c r="E108" s="17"/>
      <c r="F108" s="17"/>
    </row>
    <row r="109" spans="1:7" ht="15.75" hidden="1" x14ac:dyDescent="0.25">
      <c r="A109" s="52" t="s">
        <v>9</v>
      </c>
      <c r="C109" s="54">
        <f>B8*10%</f>
        <v>0</v>
      </c>
      <c r="D109" s="17"/>
      <c r="E109" s="17"/>
      <c r="F109" s="17"/>
    </row>
    <row r="110" spans="1:7" ht="15.75" hidden="1" x14ac:dyDescent="0.25">
      <c r="A110" s="52" t="s">
        <v>10</v>
      </c>
      <c r="B110" s="20"/>
      <c r="C110" s="54">
        <f>IF(B8&gt;150000,9000+(B8-150000)*12.5%,B8*6%)</f>
        <v>0</v>
      </c>
      <c r="D110" s="54">
        <f>IF(B8&gt;160000,9600+(B8-160000)*12.5%,B8*6%)</f>
        <v>0</v>
      </c>
      <c r="E110" s="17"/>
      <c r="F110" s="54">
        <f>IF(AND(B14="oui",C16="P.A.",C17="oui"),C111,0)</f>
        <v>0</v>
      </c>
    </row>
    <row r="111" spans="1:7" ht="15.75" hidden="1" x14ac:dyDescent="0.25">
      <c r="A111" s="52" t="s">
        <v>11</v>
      </c>
      <c r="B111" s="20"/>
      <c r="C111" s="54">
        <f>IF(B8&gt;150000,7500+(B8-150000)*10%,B8*5%)</f>
        <v>0</v>
      </c>
      <c r="D111" s="54">
        <f>IF(B8&gt;160000,8000+(B8-160000)*10%,B8*5%)</f>
        <v>0</v>
      </c>
      <c r="E111" s="17"/>
      <c r="F111" s="54">
        <f>IF(AND(B14="oui",C16="P.A.",C17="non"),C110,0)</f>
        <v>0</v>
      </c>
    </row>
    <row r="112" spans="1:7" ht="15.75" hidden="1" x14ac:dyDescent="0.25">
      <c r="A112" s="52" t="s">
        <v>12</v>
      </c>
      <c r="B112" s="20"/>
      <c r="C112" s="17"/>
      <c r="D112" s="17"/>
      <c r="E112" s="17"/>
      <c r="F112" s="54">
        <f>IF(AND(B14="non",C17="oui"),C109,0)</f>
        <v>0</v>
      </c>
    </row>
    <row r="113" spans="1:6" ht="15.75" hidden="1" x14ac:dyDescent="0.25">
      <c r="A113" s="52" t="s">
        <v>13</v>
      </c>
      <c r="B113" s="20"/>
      <c r="C113" s="17"/>
      <c r="D113" s="17"/>
      <c r="E113" s="17"/>
      <c r="F113" s="54">
        <f>IF(AND(B14="non",C17="non"),C108,0)</f>
        <v>0</v>
      </c>
    </row>
    <row r="114" spans="1:6" ht="15.75" hidden="1" x14ac:dyDescent="0.25">
      <c r="A114" s="52" t="s">
        <v>14</v>
      </c>
      <c r="B114" s="20"/>
      <c r="C114" s="17"/>
      <c r="D114" s="17"/>
      <c r="E114" s="17"/>
      <c r="F114" s="54">
        <f>IF(AND(B14="oui",C16&lt;&gt;"P.A.",C17="oui"),D111,0)</f>
        <v>0</v>
      </c>
    </row>
    <row r="115" spans="1:6" ht="15.75" hidden="1" x14ac:dyDescent="0.25">
      <c r="A115" s="52" t="s">
        <v>15</v>
      </c>
      <c r="C115" s="17"/>
      <c r="D115" s="17"/>
      <c r="E115" s="17"/>
      <c r="F115" s="54">
        <f>IF(AND(B14="oui",C16&lt;&gt;"P.A.",C17="non"),D110,0)</f>
        <v>0</v>
      </c>
    </row>
    <row r="116" spans="1:6" ht="15.75" hidden="1" x14ac:dyDescent="0.25">
      <c r="A116" s="52" t="s">
        <v>16</v>
      </c>
      <c r="C116" s="17"/>
      <c r="D116" s="17"/>
      <c r="E116" s="17"/>
      <c r="F116" s="54"/>
    </row>
    <row r="117" spans="1:6" ht="15.75" hidden="1" x14ac:dyDescent="0.25">
      <c r="A117" s="52" t="s">
        <v>17</v>
      </c>
      <c r="C117" s="17"/>
      <c r="D117" s="17"/>
      <c r="E117" s="17"/>
      <c r="F117" s="54">
        <f>SUM(F110:F116)</f>
        <v>0</v>
      </c>
    </row>
    <row r="118" spans="1:6" ht="15.75" hidden="1" x14ac:dyDescent="0.25">
      <c r="A118" s="52" t="s">
        <v>18</v>
      </c>
    </row>
    <row r="119" spans="1:6" ht="15.75" hidden="1" x14ac:dyDescent="0.25">
      <c r="A119" s="52" t="s">
        <v>19</v>
      </c>
    </row>
    <row r="120" spans="1:6" ht="15.75" hidden="1" x14ac:dyDescent="0.25">
      <c r="A120" s="52" t="s">
        <v>20</v>
      </c>
    </row>
    <row r="121" spans="1:6" ht="15.75" hidden="1" x14ac:dyDescent="0.25">
      <c r="A121" s="52" t="s">
        <v>21</v>
      </c>
    </row>
    <row r="122" spans="1:6" ht="15.75" hidden="1" x14ac:dyDescent="0.25">
      <c r="A122" s="52" t="s">
        <v>22</v>
      </c>
    </row>
    <row r="123" spans="1:6" ht="15.75" hidden="1" x14ac:dyDescent="0.25">
      <c r="A123" s="52" t="s">
        <v>23</v>
      </c>
    </row>
    <row r="124" spans="1:6" ht="15.75" hidden="1" x14ac:dyDescent="0.25">
      <c r="A124" s="52" t="s">
        <v>24</v>
      </c>
    </row>
    <row r="125" spans="1:6" ht="15.75" hidden="1" x14ac:dyDescent="0.25">
      <c r="A125" s="52" t="s">
        <v>25</v>
      </c>
    </row>
    <row r="126" spans="1:6" ht="15.75" hidden="1" x14ac:dyDescent="0.25">
      <c r="A126" s="52" t="s">
        <v>26</v>
      </c>
    </row>
    <row r="127" spans="1:6" ht="15.75" hidden="1" x14ac:dyDescent="0.25">
      <c r="A127" s="52" t="s">
        <v>27</v>
      </c>
    </row>
    <row r="128" spans="1:6" ht="15.75" hidden="1" x14ac:dyDescent="0.25">
      <c r="A128" s="52" t="s">
        <v>28</v>
      </c>
    </row>
    <row r="129" spans="1:1" ht="15.75" hidden="1" x14ac:dyDescent="0.25">
      <c r="A129" s="52" t="s">
        <v>29</v>
      </c>
    </row>
    <row r="130" spans="1:1" ht="15.75" hidden="1" x14ac:dyDescent="0.25">
      <c r="A130" s="52" t="s">
        <v>30</v>
      </c>
    </row>
    <row r="131" spans="1:1" ht="15.75" hidden="1" x14ac:dyDescent="0.25">
      <c r="A131" s="52" t="s">
        <v>31</v>
      </c>
    </row>
    <row r="132" spans="1:1" ht="15.75" hidden="1" x14ac:dyDescent="0.25">
      <c r="A132" s="52" t="s">
        <v>32</v>
      </c>
    </row>
    <row r="133" spans="1:1" ht="15.75" hidden="1" x14ac:dyDescent="0.25">
      <c r="A133" s="52" t="s">
        <v>33</v>
      </c>
    </row>
    <row r="134" spans="1:1" ht="15.75" hidden="1" x14ac:dyDescent="0.25">
      <c r="A134" s="52" t="s">
        <v>34</v>
      </c>
    </row>
    <row r="135" spans="1:1" ht="15.75" hidden="1" x14ac:dyDescent="0.25">
      <c r="A135" s="52" t="s">
        <v>35</v>
      </c>
    </row>
    <row r="136" spans="1:1" ht="15.75" hidden="1" x14ac:dyDescent="0.25">
      <c r="A136" s="52" t="s">
        <v>36</v>
      </c>
    </row>
    <row r="137" spans="1:1" ht="15.75" hidden="1" x14ac:dyDescent="0.25">
      <c r="A137" s="52" t="s">
        <v>37</v>
      </c>
    </row>
    <row r="138" spans="1:1" ht="15.75" hidden="1" x14ac:dyDescent="0.25">
      <c r="A138" s="52" t="s">
        <v>38</v>
      </c>
    </row>
    <row r="139" spans="1:1" ht="15.75" hidden="1" x14ac:dyDescent="0.25">
      <c r="A139" s="52" t="s">
        <v>39</v>
      </c>
    </row>
    <row r="140" spans="1:1" ht="15.75" hidden="1" x14ac:dyDescent="0.25">
      <c r="A140" s="52" t="s">
        <v>40</v>
      </c>
    </row>
    <row r="141" spans="1:1" ht="15.75" hidden="1" x14ac:dyDescent="0.25">
      <c r="A141" s="52" t="s">
        <v>41</v>
      </c>
    </row>
    <row r="142" spans="1:1" ht="15.75" hidden="1" x14ac:dyDescent="0.25">
      <c r="A142" s="52" t="s">
        <v>42</v>
      </c>
    </row>
    <row r="143" spans="1:1" hidden="1" x14ac:dyDescent="0.2"/>
    <row r="144" spans="1: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</sheetData>
  <sheetProtection algorithmName="SHA-512" hashValue="i7TG4pFEKlmqhSJopJiYBGq3NkJYdrNYfG1yEQp3EIE4Wff6iM1Q4AklKmUf8+aAWALL3ptlwwEHQAZR0pA1sA==" saltValue="90DJT5zdlzSpRhhWBySOQg==" spinCount="100000" sheet="1" objects="1" scenarios="1"/>
  <phoneticPr fontId="0" type="noConversion"/>
  <dataValidations count="3">
    <dataValidation type="list" allowBlank="1" showInputMessage="1" showErrorMessage="1" sqref="C55">
      <formula1>$A$82:$A$83</formula1>
    </dataValidation>
    <dataValidation type="list" allowBlank="1" showInputMessage="1" showErrorMessage="1" sqref="B14 C17">
      <formula1>$F$69:$F$70</formula1>
    </dataValidation>
    <dataValidation type="list" allowBlank="1" showInputMessage="1" showErrorMessage="1" sqref="C16">
      <formula1>$A$104:$A$142</formula1>
    </dataValidation>
  </dataValidations>
  <hyperlinks>
    <hyperlink ref="C61" r:id="rId1"/>
    <hyperlink ref="D58" r:id="rId2"/>
    <hyperlink ref="D59" r:id="rId3"/>
  </hyperlinks>
  <pageMargins left="0.75" right="0.75" top="1" bottom="1" header="0.5" footer="0.5"/>
  <pageSetup paperSize="9" scale="88" orientation="landscape" horizontalDpi="300" verticalDpi="300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20</vt:i4>
      </vt:variant>
    </vt:vector>
  </HeadingPairs>
  <TitlesOfParts>
    <vt:vector size="21" baseType="lpstr">
      <vt:lpstr>ECHANGE</vt:lpstr>
      <vt:lpstr>ECHANGE!_1._Zegels_Minuut_Brevet</vt:lpstr>
      <vt:lpstr>ECHANGE!_10._Tweede_getuigschrift</vt:lpstr>
      <vt:lpstr>ECHANGE!_11._Kadaster_uittreksel</vt:lpstr>
      <vt:lpstr>ECHANGE!_12._Getuigen</vt:lpstr>
      <vt:lpstr>ECHANGE!_13._Allerlei_uitgaven</vt:lpstr>
      <vt:lpstr>ECHANGE!_14.</vt:lpstr>
      <vt:lpstr>ECHANGE!_2._Registratie_Minuut_Brevet</vt:lpstr>
      <vt:lpstr>ECHANGE!_3._Registratie_aanhangsel</vt:lpstr>
      <vt:lpstr>ECHANGE!_4.Zegels_afschrift_grosse</vt:lpstr>
      <vt:lpstr>ECHANGE!_5._Hypotheek__inschr._overschr._doorh.</vt:lpstr>
      <vt:lpstr>ECHANGE!_6._Loon_pandbewaarder</vt:lpstr>
      <vt:lpstr>ECHANGE!_7._Zegels__bord._aanh.</vt:lpstr>
      <vt:lpstr>ECHANGE!_8._Opzoekingen</vt:lpstr>
      <vt:lpstr>ECHANGE!_9._Hypothecair_getuigschrift</vt:lpstr>
      <vt:lpstr>ECHANGE!Aard</vt:lpstr>
      <vt:lpstr>ECHANGE!Afdrukbereik</vt:lpstr>
      <vt:lpstr>ECHANGE!Datum</vt:lpstr>
      <vt:lpstr>ECHANGE!KOSTENFICHE</vt:lpstr>
      <vt:lpstr>ECHANGE!Naam</vt:lpstr>
      <vt:lpstr>ECHANGE!Rep.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2012-08-13T15:09:22Z</dcterms:created>
  <dcterms:modified xsi:type="dcterms:W3CDTF">2014-11-16T16:25:57Z</dcterms:modified>
</cp:coreProperties>
</file>