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3360" yWindow="3450" windowWidth="15315" windowHeight="8655"/>
  </bookViews>
  <sheets>
    <sheet name="PARLOTEG" sheetId="1" r:id="rId1"/>
  </sheets>
  <definedNames>
    <definedName name="_1._Zegels_Minuut_Brevet" localSheetId="0">PARLOTEG!$B$29:$G$29</definedName>
    <definedName name="_1._Zegels_Minuut_Brevet">#REF!</definedName>
    <definedName name="_10._Tweede_getuigschrift" localSheetId="0">PARLOTEG!$B$38:$G$38</definedName>
    <definedName name="_10._Tweede_getuigschrift">#REF!</definedName>
    <definedName name="_11._Kadaster_uittreksel" localSheetId="0">PARLOTEG!$B$39:$G$39</definedName>
    <definedName name="_11._Kadaster_uittreksel">#REF!</definedName>
    <definedName name="_12._Getuigen" localSheetId="0">PARLOTEG!$B$40:$G$40</definedName>
    <definedName name="_12._Getuigen">#REF!</definedName>
    <definedName name="_13._Allerlei_uitgaven" localSheetId="0">PARLOTEG!$B$41:$G$41</definedName>
    <definedName name="_13._Allerlei_uitgaven">#REF!</definedName>
    <definedName name="_14." localSheetId="0">PARLOTEG!$B$42:$G$42</definedName>
    <definedName name="_14.">#REF!</definedName>
    <definedName name="_15." localSheetId="0">PARLOTEG!$B$43:$G$43</definedName>
    <definedName name="_15.">#REF!</definedName>
    <definedName name="_2._Registratie_Minuut_Brevet" localSheetId="0">PARLOTEG!$B$30:$G$30</definedName>
    <definedName name="_2._Registratie_Minuut_Brevet">#REF!</definedName>
    <definedName name="_3._Registratie_aanhangsel" localSheetId="0">PARLOTEG!$B$31:$G$31</definedName>
    <definedName name="_3._Registratie_aanhangsel">#REF!</definedName>
    <definedName name="_4.Zegels_afschrift_grosse" localSheetId="0">PARLOTEG!$B$32:$G$32</definedName>
    <definedName name="_4.Zegels_afschrift_grosse">#REF!</definedName>
    <definedName name="_5._Hypotheek__inschr._overschr._doorh." localSheetId="0">PARLOTEG!$B$33:$G$33</definedName>
    <definedName name="_5._Hypotheek__inschr._overschr._doorh.">#REF!</definedName>
    <definedName name="_6._Loon_pandbewaarder" localSheetId="0">PARLOTEG!$B$34:$G$34</definedName>
    <definedName name="_6._Loon_pandbewaarder">#REF!</definedName>
    <definedName name="_7._Zegels__bord._aanh." localSheetId="0">PARLOTEG!$B$35:$G$35</definedName>
    <definedName name="_7._Zegels__bord._aanh.">#REF!</definedName>
    <definedName name="_8._Opzoekingen" localSheetId="0">PARLOTEG!$B$36:$G$36</definedName>
    <definedName name="_8._Opzoekingen">#REF!</definedName>
    <definedName name="_9._Hypothecair_getuigschrift" localSheetId="0">PARLOTEG!$B$37:$G$37</definedName>
    <definedName name="_9._Hypothecair_getuigschrift">#REF!</definedName>
    <definedName name="Aard" localSheetId="0">PARLOTEG!$B$3:$G$3</definedName>
    <definedName name="Aard">#REF!</definedName>
    <definedName name="_xlnm.Print_Area" localSheetId="0">PARLOTEG!$A$1:$G$51</definedName>
    <definedName name="Datum" localSheetId="0">PARLOTEG!$B$3:$G$46</definedName>
    <definedName name="Datum">#REF!</definedName>
    <definedName name="gemeentelijke_info">#REF!</definedName>
    <definedName name="Kantoor_van_Notaris_J._SIMONART_te_Leuven" localSheetId="0">PARLOTEG!#REF!</definedName>
    <definedName name="Kantoor_van_Notaris_J._SIMONART_te_Leuven">#REF!</definedName>
    <definedName name="KOSTENFICHE" localSheetId="0">PARLOTEG!$A$1:$G$46</definedName>
    <definedName name="KOSTENFICHE">#REF!</definedName>
    <definedName name="Last_Row" localSheetId="0">IF(PARLOTEG!Values_Entered,Header_Row+PARLOTEG!Number_of_Payments,Header_Row)</definedName>
    <definedName name="Last_Row">IF(Values_Entered,Header_Row+Number_of_Payments,Header_Row)</definedName>
    <definedName name="Naam" localSheetId="0">PARLOTEG!$B$4:$F$4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OFFSET(Full_Print,0,0,PARLOTEG!Last_Row)</definedName>
    <definedName name="Print_Area_Reset">OFFSET(Full_Print,0,0,Last_Row)</definedName>
    <definedName name="Rep." localSheetId="0">PARLOTEG!$F$3:$F$46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PARLOTEG!$G$29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Z_36694620_AAE4_11D2_833F_00805A158EE1_.wvu.PrintArea" localSheetId="0" hidden="1">PARLOTEG!$A$3:$G$46</definedName>
  </definedNames>
  <calcPr calcId="152511"/>
</workbook>
</file>

<file path=xl/calcChain.xml><?xml version="1.0" encoding="utf-8"?>
<calcChain xmlns="http://schemas.openxmlformats.org/spreadsheetml/2006/main">
  <c r="E6" i="1" l="1"/>
  <c r="E15" i="1"/>
  <c r="D14" i="1"/>
  <c r="G25" i="1"/>
  <c r="D15" i="1"/>
  <c r="D17" i="1"/>
  <c r="D18" i="1"/>
  <c r="D20" i="1"/>
  <c r="D21" i="1"/>
  <c r="D23" i="1"/>
  <c r="D24" i="1"/>
  <c r="D26" i="1"/>
  <c r="D27" i="1"/>
  <c r="D32" i="1"/>
  <c r="D41" i="1"/>
  <c r="E73" i="1"/>
  <c r="F73" i="1"/>
  <c r="G73" i="1"/>
  <c r="D84" i="1"/>
  <c r="D85" i="1"/>
  <c r="F92" i="1"/>
  <c r="F96" i="1"/>
  <c r="B105" i="1"/>
  <c r="C105" i="1"/>
  <c r="D105" i="1"/>
  <c r="E105" i="1"/>
  <c r="F105" i="1"/>
  <c r="F107" i="1"/>
  <c r="E107" i="1"/>
  <c r="D107" i="1"/>
  <c r="C107" i="1"/>
  <c r="B107" i="1"/>
  <c r="F94" i="1"/>
  <c r="E18" i="1"/>
  <c r="E27" i="1"/>
  <c r="C97" i="1"/>
  <c r="F93" i="1"/>
  <c r="F97" i="1"/>
  <c r="E21" i="1"/>
  <c r="G27" i="1"/>
  <c r="F91" i="1"/>
  <c r="E24" i="1"/>
  <c r="F95" i="1"/>
  <c r="H73" i="1"/>
  <c r="D30" i="1"/>
  <c r="D45" i="1"/>
  <c r="G46" i="1"/>
  <c r="G26" i="1"/>
  <c r="F99" i="1"/>
  <c r="F84" i="1"/>
  <c r="G29" i="1"/>
  <c r="G30" i="1"/>
  <c r="G49" i="1"/>
  <c r="F85" i="1"/>
  <c r="G45" i="1"/>
  <c r="G47" i="1"/>
  <c r="G51" i="1"/>
</calcChain>
</file>

<file path=xl/comments1.xml><?xml version="1.0" encoding="utf-8"?>
<comments xmlns="http://schemas.openxmlformats.org/spreadsheetml/2006/main">
  <authors>
    <author>Jo Hermans</author>
    <author>licentie</author>
  </authors>
  <commentList>
    <comment ref="B13" authorId="0" shapeId="0">
      <text>
        <r>
          <rPr>
            <sz val="10"/>
            <color indexed="81"/>
            <rFont val="Tahoma"/>
            <family val="2"/>
          </rPr>
          <t>Le nom du client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1" authorId="1" shapeId="0">
      <text>
        <r>
          <rPr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<sst xmlns="http://schemas.openxmlformats.org/spreadsheetml/2006/main" count="73" uniqueCount="56">
  <si>
    <t>PARTAGE EN LOTS</t>
  </si>
  <si>
    <t>(droits égaux)</t>
  </si>
  <si>
    <t>Dossier</t>
  </si>
  <si>
    <t>Valeur des biens en Wallonie - Bruxelles?</t>
  </si>
  <si>
    <t>Base honoraires</t>
  </si>
  <si>
    <t>Valeur des biens en Flandres?</t>
  </si>
  <si>
    <t>L'indivision se termine?</t>
  </si>
  <si>
    <t>Oui</t>
  </si>
  <si>
    <t>Avant DCM ou après divorce ou cohab. légale?</t>
  </si>
  <si>
    <t>Non</t>
  </si>
  <si>
    <t>Nombre d'enfants donnant droit à allocations?</t>
  </si>
  <si>
    <t>Client 1</t>
  </si>
  <si>
    <t>Pourcentages</t>
  </si>
  <si>
    <t>Globalement</t>
  </si>
  <si>
    <t>Valeur des biens repris sis en WalloBrux 1?</t>
  </si>
  <si>
    <t>Valeur des biens repris sis en Flandres 1?</t>
  </si>
  <si>
    <t>Client 2</t>
  </si>
  <si>
    <t>Valeur des biens repris sis en WalloBrux 2?</t>
  </si>
  <si>
    <t>Valeur des biens repris sis en Flandres 2?</t>
  </si>
  <si>
    <t>Client 3</t>
  </si>
  <si>
    <t>Valeur des biens repris sis en WalloBrux 3?</t>
  </si>
  <si>
    <t>Valeur des biens repris sis en Flandres 3?</t>
  </si>
  <si>
    <t>Client 4</t>
  </si>
  <si>
    <t>Valeur des biens repris sis en WalloBrux 4?</t>
  </si>
  <si>
    <t>Valeur des biens repris sis en Flandres 4?</t>
  </si>
  <si>
    <t>Client 5</t>
  </si>
  <si>
    <t>Total:</t>
  </si>
  <si>
    <t>Valeur des biens repris sis en WalloBrux 5?</t>
  </si>
  <si>
    <t>Valeur des biens repris sis en Flandres 5?</t>
  </si>
  <si>
    <t>------------------------------------------------------------------------------------------------</t>
  </si>
  <si>
    <t>Honoraire</t>
  </si>
  <si>
    <t>Droits d'enregistrement</t>
  </si>
  <si>
    <t>(TVA)</t>
  </si>
  <si>
    <t>Droits d'enregistrements des annexes</t>
  </si>
  <si>
    <t>Provision pour transcription hypothécaire (rôles)</t>
  </si>
  <si>
    <t>Droits d'écriture</t>
  </si>
  <si>
    <t>Frais de dossier</t>
  </si>
  <si>
    <t>Renseignements urbanistiques</t>
  </si>
  <si>
    <t>Total des frais</t>
  </si>
  <si>
    <t>Total</t>
  </si>
  <si>
    <t>Total frais</t>
  </si>
  <si>
    <t>Ensemble</t>
  </si>
  <si>
    <t>plus TVA</t>
  </si>
  <si>
    <t>Répartition des frais sur base des droits ou des parts reprises</t>
  </si>
  <si>
    <t>parts reprises</t>
  </si>
  <si>
    <t>Décomptes</t>
  </si>
  <si>
    <t>Prijs</t>
  </si>
  <si>
    <t>Basisbedrag</t>
  </si>
  <si>
    <t>Registratie</t>
  </si>
  <si>
    <t>Loon</t>
  </si>
  <si>
    <t>droits</t>
  </si>
  <si>
    <t>Bedrag</t>
  </si>
  <si>
    <t>Tarief H</t>
  </si>
  <si>
    <t>Ereloon</t>
  </si>
  <si>
    <t>Totaal Ereloon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</si>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</sst>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#,##0.00\ [$EUR];[Red]\-#,##0.00\ [$EUR]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</numFmts>
  <fonts count="1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2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1" fontId="10" fillId="0" borderId="0">
      <protection locked="0"/>
    </xf>
    <xf numFmtId="172" fontId="1" fillId="0" borderId="0" applyFont="0" applyFill="0" applyBorder="0" applyAlignment="0" applyProtection="0"/>
    <xf numFmtId="173" fontId="10" fillId="0" borderId="0">
      <protection locked="0"/>
    </xf>
    <xf numFmtId="174" fontId="1" fillId="0" borderId="0" applyFont="0" applyFill="0" applyBorder="0" applyAlignment="0" applyProtection="0"/>
    <xf numFmtId="175" fontId="10" fillId="0" borderId="0">
      <protection locked="0"/>
    </xf>
    <xf numFmtId="176" fontId="10" fillId="0" borderId="0">
      <protection locked="0"/>
    </xf>
    <xf numFmtId="177" fontId="11" fillId="0" borderId="0">
      <protection locked="0"/>
    </xf>
    <xf numFmtId="177" fontId="11" fillId="0" borderId="0"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178" fontId="10" fillId="0" borderId="0">
      <protection locked="0"/>
    </xf>
    <xf numFmtId="0" fontId="3" fillId="0" borderId="0"/>
    <xf numFmtId="0" fontId="14" fillId="0" borderId="0"/>
    <xf numFmtId="0" fontId="1" fillId="0" borderId="0"/>
    <xf numFmtId="0" fontId="14" fillId="0" borderId="0"/>
    <xf numFmtId="0" fontId="3" fillId="0" borderId="0"/>
    <xf numFmtId="177" fontId="10" fillId="0" borderId="1">
      <protection locked="0"/>
    </xf>
    <xf numFmtId="0" fontId="15" fillId="0" borderId="9" applyNumberFormat="0" applyFill="0" applyAlignment="0" applyProtection="0"/>
  </cellStyleXfs>
  <cellXfs count="84">
    <xf numFmtId="0" fontId="0" fillId="0" borderId="0" xfId="0"/>
    <xf numFmtId="0" fontId="2" fillId="4" borderId="2" xfId="0" applyFont="1" applyFill="1" applyBorder="1" applyAlignment="1" applyProtection="1">
      <alignment horizontal="left"/>
      <protection hidden="1"/>
    </xf>
    <xf numFmtId="0" fontId="0" fillId="4" borderId="2" xfId="0" applyNumberFormat="1" applyFill="1" applyBorder="1" applyAlignment="1" applyProtection="1">
      <protection hidden="1"/>
    </xf>
    <xf numFmtId="166" fontId="0" fillId="4" borderId="2" xfId="0" applyNumberFormat="1" applyFill="1" applyBorder="1" applyAlignment="1" applyProtection="1">
      <protection hidden="1"/>
    </xf>
    <xf numFmtId="0" fontId="0" fillId="4" borderId="0" xfId="0" applyFill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166" fontId="0" fillId="4" borderId="0" xfId="0" applyNumberFormat="1" applyFill="1" applyBorder="1" applyAlignment="1" applyProtection="1"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1" fillId="4" borderId="0" xfId="0" applyFont="1" applyFill="1" applyBorder="1" applyAlignment="1" applyProtection="1">
      <alignment horizontal="left"/>
      <protection hidden="1"/>
    </xf>
    <xf numFmtId="167" fontId="0" fillId="4" borderId="0" xfId="0" applyNumberFormat="1" applyFill="1" applyBorder="1" applyAlignment="1" applyProtection="1">
      <protection hidden="1"/>
    </xf>
    <xf numFmtId="167" fontId="0" fillId="4" borderId="0" xfId="0" applyNumberFormat="1" applyFill="1" applyBorder="1" applyProtection="1">
      <protection hidden="1"/>
    </xf>
    <xf numFmtId="0" fontId="4" fillId="4" borderId="3" xfId="0" applyFont="1" applyFill="1" applyBorder="1" applyAlignment="1" applyProtection="1">
      <alignment horizontal="center"/>
      <protection hidden="1"/>
    </xf>
    <xf numFmtId="166" fontId="5" fillId="4" borderId="3" xfId="0" applyNumberFormat="1" applyFont="1" applyFill="1" applyBorder="1" applyAlignment="1" applyProtection="1">
      <alignment horizontal="center"/>
      <protection hidden="1"/>
    </xf>
    <xf numFmtId="166" fontId="0" fillId="4" borderId="3" xfId="0" applyNumberFormat="1" applyFill="1" applyBorder="1" applyAlignment="1" applyProtection="1">
      <protection hidden="1"/>
    </xf>
    <xf numFmtId="166" fontId="0" fillId="4" borderId="4" xfId="0" applyNumberFormat="1" applyFill="1" applyBorder="1" applyAlignment="1" applyProtection="1">
      <protection hidden="1"/>
    </xf>
    <xf numFmtId="10" fontId="1" fillId="4" borderId="0" xfId="0" applyNumberFormat="1" applyFont="1" applyFill="1" applyBorder="1" applyAlignment="1" applyProtection="1">
      <alignment horizontal="center"/>
      <protection hidden="1"/>
    </xf>
    <xf numFmtId="10" fontId="0" fillId="4" borderId="0" xfId="0" applyNumberFormat="1" applyFill="1" applyBorder="1" applyAlignment="1" applyProtection="1">
      <protection hidden="1"/>
    </xf>
    <xf numFmtId="166" fontId="1" fillId="4" borderId="0" xfId="0" applyNumberFormat="1" applyFont="1" applyFill="1" applyBorder="1" applyAlignment="1" applyProtection="1">
      <protection hidden="1"/>
    </xf>
    <xf numFmtId="0" fontId="2" fillId="4" borderId="0" xfId="0" quotePrefix="1" applyFont="1" applyFill="1" applyBorder="1" applyAlignment="1" applyProtection="1">
      <alignment horizontal="left"/>
      <protection hidden="1"/>
    </xf>
    <xf numFmtId="0" fontId="2" fillId="4" borderId="0" xfId="0" applyFont="1" applyFill="1" applyBorder="1" applyAlignment="1" applyProtection="1">
      <alignment horizontal="right"/>
      <protection hidden="1"/>
    </xf>
    <xf numFmtId="2" fontId="2" fillId="4" borderId="0" xfId="0" applyNumberFormat="1" applyFont="1" applyFill="1" applyBorder="1" applyAlignment="1" applyProtection="1">
      <alignment horizontal="center"/>
      <protection hidden="1"/>
    </xf>
    <xf numFmtId="168" fontId="0" fillId="4" borderId="0" xfId="0" applyNumberFormat="1" applyFill="1" applyBorder="1" applyAlignment="1" applyProtection="1">
      <alignment horizontal="right"/>
      <protection hidden="1"/>
    </xf>
    <xf numFmtId="164" fontId="0" fillId="4" borderId="0" xfId="0" applyNumberFormat="1" applyFill="1" applyBorder="1" applyAlignment="1" applyProtection="1">
      <alignment horizontal="right"/>
      <protection hidden="1"/>
    </xf>
    <xf numFmtId="164" fontId="0" fillId="4" borderId="0" xfId="0" applyNumberFormat="1" applyFill="1" applyAlignment="1" applyProtection="1">
      <alignment horizontal="right"/>
      <protection hidden="1"/>
    </xf>
    <xf numFmtId="166" fontId="2" fillId="4" borderId="0" xfId="0" applyNumberFormat="1" applyFont="1" applyFill="1" applyBorder="1" applyAlignment="1" applyProtection="1">
      <protection hidden="1"/>
    </xf>
    <xf numFmtId="3" fontId="1" fillId="4" borderId="0" xfId="0" applyNumberFormat="1" applyFont="1" applyFill="1" applyProtection="1">
      <protection hidden="1"/>
    </xf>
    <xf numFmtId="3" fontId="6" fillId="4" borderId="0" xfId="9" applyNumberFormat="1" applyFill="1" applyAlignment="1" applyProtection="1">
      <protection hidden="1"/>
    </xf>
    <xf numFmtId="3" fontId="1" fillId="4" borderId="0" xfId="9" applyNumberFormat="1" applyFont="1" applyFill="1" applyAlignment="1" applyProtection="1">
      <protection hidden="1"/>
    </xf>
    <xf numFmtId="3" fontId="1" fillId="4" borderId="0" xfId="0" quotePrefix="1" applyNumberFormat="1" applyFont="1" applyFill="1" applyAlignment="1" applyProtection="1">
      <alignment horizontal="left"/>
      <protection hidden="1"/>
    </xf>
    <xf numFmtId="3" fontId="1" fillId="4" borderId="0" xfId="0" applyNumberFormat="1" applyFont="1" applyFill="1" applyBorder="1" applyProtection="1">
      <protection hidden="1"/>
    </xf>
    <xf numFmtId="0" fontId="0" fillId="4" borderId="0" xfId="0" applyFill="1" applyBorder="1" applyProtection="1">
      <protection hidden="1"/>
    </xf>
    <xf numFmtId="169" fontId="0" fillId="4" borderId="0" xfId="0" applyNumberFormat="1" applyFill="1" applyProtection="1">
      <protection hidden="1"/>
    </xf>
    <xf numFmtId="169" fontId="7" fillId="4" borderId="5" xfId="0" applyNumberFormat="1" applyFont="1" applyFill="1" applyBorder="1" applyAlignment="1" applyProtection="1">
      <alignment horizontal="center"/>
      <protection hidden="1"/>
    </xf>
    <xf numFmtId="0" fontId="7" fillId="4" borderId="5" xfId="0" applyFont="1" applyFill="1" applyBorder="1" applyAlignment="1" applyProtection="1">
      <alignment horizontal="center"/>
      <protection hidden="1"/>
    </xf>
    <xf numFmtId="0" fontId="7" fillId="4" borderId="6" xfId="0" applyFont="1" applyFill="1" applyBorder="1" applyAlignment="1" applyProtection="1">
      <alignment horizontal="center"/>
      <protection hidden="1"/>
    </xf>
    <xf numFmtId="169" fontId="8" fillId="4" borderId="5" xfId="0" applyNumberFormat="1" applyFont="1" applyFill="1" applyBorder="1" applyProtection="1">
      <protection hidden="1"/>
    </xf>
    <xf numFmtId="170" fontId="8" fillId="4" borderId="5" xfId="0" applyNumberFormat="1" applyFont="1" applyFill="1" applyBorder="1" applyProtection="1">
      <protection hidden="1"/>
    </xf>
    <xf numFmtId="170" fontId="8" fillId="4" borderId="6" xfId="0" applyNumberFormat="1" applyFont="1" applyFill="1" applyBorder="1" applyProtection="1">
      <protection hidden="1"/>
    </xf>
    <xf numFmtId="0" fontId="8" fillId="4" borderId="7" xfId="0" applyFont="1" applyFill="1" applyBorder="1" applyProtection="1">
      <protection hidden="1"/>
    </xf>
    <xf numFmtId="0" fontId="8" fillId="4" borderId="0" xfId="0" applyFont="1" applyFill="1" applyBorder="1" applyProtection="1">
      <protection hidden="1"/>
    </xf>
    <xf numFmtId="0" fontId="9" fillId="4" borderId="8" xfId="0" applyFont="1" applyFill="1" applyBorder="1" applyProtection="1">
      <protection hidden="1"/>
    </xf>
    <xf numFmtId="0" fontId="8" fillId="4" borderId="0" xfId="0" applyFont="1" applyFill="1" applyProtection="1">
      <protection hidden="1"/>
    </xf>
    <xf numFmtId="169" fontId="7" fillId="4" borderId="0" xfId="0" applyNumberFormat="1" applyFont="1" applyFill="1" applyBorder="1" applyAlignment="1" applyProtection="1">
      <alignment horizontal="center"/>
      <protection hidden="1"/>
    </xf>
    <xf numFmtId="0" fontId="8" fillId="4" borderId="8" xfId="0" applyFont="1" applyFill="1" applyBorder="1" applyProtection="1">
      <protection hidden="1"/>
    </xf>
    <xf numFmtId="169" fontId="7" fillId="4" borderId="5" xfId="0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left"/>
      <protection locked="0" hidden="1"/>
    </xf>
    <xf numFmtId="0" fontId="0" fillId="2" borderId="0" xfId="0" applyFill="1" applyBorder="1" applyAlignment="1" applyProtection="1">
      <alignment horizontal="left"/>
      <protection hidden="1"/>
    </xf>
    <xf numFmtId="165" fontId="0" fillId="8" borderId="0" xfId="0" applyNumberFormat="1" applyFill="1" applyBorder="1" applyAlignment="1" applyProtection="1">
      <protection hidden="1"/>
    </xf>
    <xf numFmtId="0" fontId="0" fillId="8" borderId="3" xfId="0" applyFill="1" applyBorder="1" applyAlignment="1" applyProtection="1">
      <alignment horizontal="left"/>
      <protection hidden="1"/>
    </xf>
    <xf numFmtId="10" fontId="0" fillId="8" borderId="0" xfId="0" applyNumberFormat="1" applyFill="1" applyBorder="1" applyAlignment="1" applyProtection="1">
      <protection hidden="1"/>
    </xf>
    <xf numFmtId="10" fontId="1" fillId="2" borderId="0" xfId="0" applyNumberFormat="1" applyFont="1" applyFill="1" applyBorder="1" applyAlignment="1" applyProtection="1">
      <alignment horizontal="center"/>
      <protection hidden="1"/>
    </xf>
    <xf numFmtId="10" fontId="0" fillId="2" borderId="0" xfId="0" applyNumberFormat="1" applyFill="1" applyBorder="1" applyAlignment="1" applyProtection="1">
      <protection hidden="1"/>
    </xf>
    <xf numFmtId="166" fontId="1" fillId="2" borderId="0" xfId="0" applyNumberFormat="1" applyFont="1" applyFill="1" applyBorder="1" applyAlignment="1" applyProtection="1">
      <protection hidden="1"/>
    </xf>
    <xf numFmtId="10" fontId="1" fillId="7" borderId="0" xfId="0" applyNumberFormat="1" applyFont="1" applyFill="1" applyBorder="1" applyAlignment="1" applyProtection="1">
      <alignment horizontal="center"/>
      <protection hidden="1"/>
    </xf>
    <xf numFmtId="166" fontId="1" fillId="7" borderId="0" xfId="0" applyNumberFormat="1" applyFont="1" applyFill="1" applyBorder="1" applyAlignment="1" applyProtection="1">
      <protection hidden="1"/>
    </xf>
    <xf numFmtId="10" fontId="0" fillId="7" borderId="0" xfId="0" applyNumberFormat="1" applyFill="1" applyBorder="1" applyAlignment="1" applyProtection="1">
      <protection hidden="1"/>
    </xf>
    <xf numFmtId="166" fontId="1" fillId="8" borderId="0" xfId="0" applyNumberFormat="1" applyFon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0" fillId="2" borderId="0" xfId="0" applyNumberFormat="1" applyFill="1" applyBorder="1" applyAlignment="1" applyProtection="1">
      <alignment horizontal="right"/>
      <protection locked="0" hidden="1"/>
    </xf>
    <xf numFmtId="0" fontId="0" fillId="2" borderId="0" xfId="0" applyFill="1" applyBorder="1" applyAlignment="1" applyProtection="1">
      <alignment horizontal="center"/>
      <protection locked="0" hidden="1"/>
    </xf>
    <xf numFmtId="164" fontId="0" fillId="7" borderId="0" xfId="0" applyNumberFormat="1" applyFill="1" applyBorder="1" applyAlignment="1" applyProtection="1">
      <alignment horizontal="right"/>
      <protection hidden="1"/>
    </xf>
    <xf numFmtId="164" fontId="0" fillId="5" borderId="0" xfId="0" applyNumberFormat="1" applyFill="1" applyAlignment="1" applyProtection="1">
      <alignment horizontal="right"/>
      <protection hidden="1"/>
    </xf>
    <xf numFmtId="164" fontId="2" fillId="9" borderId="0" xfId="0" applyNumberFormat="1" applyFont="1" applyFill="1" applyAlignment="1" applyProtection="1">
      <alignment horizontal="right"/>
      <protection hidden="1"/>
    </xf>
    <xf numFmtId="0" fontId="0" fillId="3" borderId="0" xfId="0" applyFill="1" applyProtection="1">
      <protection locked="0" hidden="1"/>
    </xf>
    <xf numFmtId="0" fontId="1" fillId="10" borderId="3" xfId="0" applyFont="1" applyFill="1" applyBorder="1" applyAlignment="1" applyProtection="1">
      <alignment horizontal="left"/>
      <protection hidden="1"/>
    </xf>
    <xf numFmtId="3" fontId="1" fillId="2" borderId="0" xfId="0" applyNumberFormat="1" applyFont="1" applyFill="1" applyProtection="1">
      <protection hidden="1"/>
    </xf>
    <xf numFmtId="0" fontId="6" fillId="2" borderId="0" xfId="9" applyFill="1" applyAlignment="1" applyProtection="1"/>
    <xf numFmtId="3" fontId="6" fillId="2" borderId="0" xfId="9" applyNumberFormat="1" applyFill="1" applyAlignment="1" applyProtection="1">
      <alignment horizontal="left"/>
      <protection hidden="1"/>
    </xf>
    <xf numFmtId="0" fontId="6" fillId="3" borderId="0" xfId="9" applyFill="1" applyAlignment="1" applyProtection="1">
      <alignment horizontal="center"/>
      <protection hidden="1"/>
    </xf>
    <xf numFmtId="0" fontId="2" fillId="11" borderId="2" xfId="0" applyFont="1" applyFill="1" applyBorder="1" applyAlignment="1" applyProtection="1">
      <alignment horizontal="left"/>
      <protection hidden="1"/>
    </xf>
    <xf numFmtId="0" fontId="2" fillId="11" borderId="0" xfId="0" applyFont="1" applyFill="1" applyBorder="1" applyAlignment="1" applyProtection="1">
      <alignment horizontal="left"/>
      <protection hidden="1"/>
    </xf>
    <xf numFmtId="164" fontId="1" fillId="2" borderId="0" xfId="0" applyNumberFormat="1" applyFont="1" applyFill="1" applyBorder="1" applyAlignment="1" applyProtection="1">
      <alignment horizontal="right"/>
      <protection locked="0" hidden="1"/>
    </xf>
    <xf numFmtId="164" fontId="0" fillId="11" borderId="0" xfId="0" applyNumberFormat="1" applyFill="1" applyBorder="1" applyAlignment="1" applyProtection="1">
      <alignment horizontal="right"/>
      <protection hidden="1"/>
    </xf>
    <xf numFmtId="164" fontId="0" fillId="12" borderId="0" xfId="0" applyNumberFormat="1" applyFill="1" applyBorder="1" applyAlignment="1" applyProtection="1">
      <alignment horizontal="right"/>
      <protection hidden="1"/>
    </xf>
    <xf numFmtId="0" fontId="0" fillId="7" borderId="0" xfId="0" applyFont="1" applyFill="1" applyBorder="1" applyAlignment="1" applyProtection="1">
      <alignment horizontal="center"/>
      <protection locked="0" hidden="1"/>
    </xf>
    <xf numFmtId="0" fontId="0" fillId="4" borderId="0" xfId="0" applyFont="1" applyFill="1" applyBorder="1" applyAlignment="1" applyProtection="1">
      <alignment horizontal="left"/>
      <protection hidden="1"/>
    </xf>
    <xf numFmtId="0" fontId="0" fillId="4" borderId="0" xfId="0" applyFont="1" applyFill="1" applyProtection="1">
      <protection hidden="1"/>
    </xf>
    <xf numFmtId="0" fontId="0" fillId="8" borderId="3" xfId="0" applyFont="1" applyFill="1" applyBorder="1" applyAlignment="1" applyProtection="1">
      <alignment horizontal="left"/>
      <protection locked="0" hidden="1"/>
    </xf>
    <xf numFmtId="164" fontId="0" fillId="8" borderId="3" xfId="0" applyNumberFormat="1" applyFont="1" applyFill="1" applyBorder="1" applyAlignment="1" applyProtection="1">
      <alignment horizontal="left"/>
      <protection locked="0" hidden="1"/>
    </xf>
    <xf numFmtId="164" fontId="0" fillId="2" borderId="0" xfId="0" applyNumberFormat="1" applyFont="1" applyFill="1" applyBorder="1" applyAlignment="1" applyProtection="1">
      <alignment horizontal="center"/>
      <protection locked="0" hidden="1"/>
    </xf>
    <xf numFmtId="164" fontId="0" fillId="5" borderId="0" xfId="0" applyNumberFormat="1" applyFont="1" applyFill="1" applyBorder="1" applyAlignment="1" applyProtection="1">
      <alignment horizontal="center"/>
      <protection locked="0" hidden="1"/>
    </xf>
    <xf numFmtId="0" fontId="16" fillId="3" borderId="0" xfId="15" applyFont="1" applyFill="1" applyAlignment="1" applyProtection="1">
      <alignment horizontal="center"/>
      <protection locked="0" hidden="1"/>
    </xf>
    <xf numFmtId="0" fontId="16" fillId="6" borderId="0" xfId="15" applyFont="1" applyFill="1" applyAlignment="1" applyProtection="1">
      <alignment horizontal="center"/>
      <protection locked="0" hidden="1"/>
    </xf>
    <xf numFmtId="164" fontId="0" fillId="7" borderId="0" xfId="0" applyNumberFormat="1" applyFont="1" applyFill="1" applyBorder="1" applyAlignment="1" applyProtection="1">
      <alignment horizontal="center"/>
      <protection locked="0"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NV kapitaalverhoging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PARLOTEGDEC2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PARLOTEGDEC1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PARLOTEGDEC5.xlsx" TargetMode="External"/><Relationship Id="rId5" Type="http://schemas.openxmlformats.org/officeDocument/2006/relationships/hyperlink" Target="PARLOTEGDEC4.xlsx" TargetMode="External"/><Relationship Id="rId4" Type="http://schemas.openxmlformats.org/officeDocument/2006/relationships/hyperlink" Target="PARLOTEGDEC3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21"/>
  <sheetViews>
    <sheetView tabSelected="1" zoomScaleNormal="100" workbookViewId="0">
      <selection activeCell="B4" sqref="B4"/>
    </sheetView>
  </sheetViews>
  <sheetFormatPr defaultRowHeight="12.75" x14ac:dyDescent="0.2"/>
  <cols>
    <col min="1" max="1" width="41" style="4" bestFit="1" customWidth="1"/>
    <col min="2" max="2" width="17.85546875" style="4" customWidth="1"/>
    <col min="3" max="3" width="14.5703125" style="4" bestFit="1" customWidth="1"/>
    <col min="4" max="4" width="21.28515625" style="4" bestFit="1" customWidth="1"/>
    <col min="5" max="5" width="14.42578125" style="4" bestFit="1" customWidth="1"/>
    <col min="6" max="6" width="10.5703125" style="4" bestFit="1" customWidth="1"/>
    <col min="7" max="7" width="16.28515625" style="4" bestFit="1" customWidth="1"/>
    <col min="8" max="16384" width="9.140625" style="4"/>
  </cols>
  <sheetData>
    <row r="1" spans="1:7" ht="13.5" thickTop="1" x14ac:dyDescent="0.2">
      <c r="A1" s="69" t="s">
        <v>0</v>
      </c>
      <c r="B1" s="1"/>
      <c r="C1" s="1"/>
      <c r="D1" s="1"/>
      <c r="E1" s="2"/>
      <c r="F1" s="3"/>
      <c r="G1" s="3"/>
    </row>
    <row r="2" spans="1:7" x14ac:dyDescent="0.2">
      <c r="A2" s="70" t="s">
        <v>1</v>
      </c>
      <c r="B2" s="5"/>
      <c r="C2" s="5"/>
      <c r="D2" s="5"/>
      <c r="E2" s="6"/>
      <c r="F2" s="6"/>
      <c r="G2" s="6"/>
    </row>
    <row r="3" spans="1:7" x14ac:dyDescent="0.2">
      <c r="A3" s="7"/>
      <c r="B3" s="8"/>
      <c r="C3" s="7"/>
      <c r="D3" s="7"/>
      <c r="E3" s="6"/>
      <c r="F3" s="6"/>
      <c r="G3" s="9"/>
    </row>
    <row r="4" spans="1:7" x14ac:dyDescent="0.2">
      <c r="A4" s="8" t="s">
        <v>2</v>
      </c>
      <c r="B4" s="45"/>
      <c r="C4" s="46"/>
      <c r="D4" s="7"/>
      <c r="E4" s="6"/>
      <c r="F4" s="6"/>
      <c r="G4" s="10"/>
    </row>
    <row r="5" spans="1:7" x14ac:dyDescent="0.2">
      <c r="C5" s="7"/>
      <c r="D5" s="7"/>
      <c r="E5" s="6"/>
      <c r="F5" s="6"/>
      <c r="G5" s="10"/>
    </row>
    <row r="6" spans="1:7" x14ac:dyDescent="0.2">
      <c r="A6" s="8" t="s">
        <v>3</v>
      </c>
      <c r="B6" s="79">
        <v>0</v>
      </c>
      <c r="C6" s="7"/>
      <c r="D6" s="7" t="s">
        <v>4</v>
      </c>
      <c r="E6" s="47">
        <f>SUM(B7,B6)</f>
        <v>0</v>
      </c>
      <c r="F6" s="6"/>
      <c r="G6" s="10"/>
    </row>
    <row r="7" spans="1:7" x14ac:dyDescent="0.2">
      <c r="A7" s="8" t="s">
        <v>5</v>
      </c>
      <c r="B7" s="80">
        <v>0</v>
      </c>
      <c r="C7" s="7"/>
      <c r="D7" s="7"/>
      <c r="E7" s="6"/>
      <c r="F7" s="6"/>
      <c r="G7" s="10"/>
    </row>
    <row r="8" spans="1:7" x14ac:dyDescent="0.2">
      <c r="A8" s="8" t="s">
        <v>6</v>
      </c>
      <c r="B8" s="81" t="s">
        <v>7</v>
      </c>
      <c r="C8" s="7"/>
      <c r="D8" s="7"/>
      <c r="E8" s="6"/>
      <c r="F8" s="6"/>
      <c r="G8" s="10"/>
    </row>
    <row r="9" spans="1:7" x14ac:dyDescent="0.2">
      <c r="A9" s="8" t="s">
        <v>8</v>
      </c>
      <c r="B9" s="82" t="s">
        <v>7</v>
      </c>
      <c r="C9" s="7"/>
      <c r="D9" s="7"/>
      <c r="E9" s="6"/>
      <c r="F9" s="6"/>
      <c r="G9" s="10"/>
    </row>
    <row r="10" spans="1:7" x14ac:dyDescent="0.2">
      <c r="A10" s="8" t="s">
        <v>10</v>
      </c>
      <c r="B10" s="74">
        <v>0</v>
      </c>
      <c r="C10" s="7"/>
      <c r="D10" s="7"/>
      <c r="E10" s="6"/>
      <c r="F10" s="6"/>
      <c r="G10" s="10"/>
    </row>
    <row r="11" spans="1:7" x14ac:dyDescent="0.2">
      <c r="A11" s="8"/>
      <c r="B11" s="75"/>
      <c r="C11" s="7"/>
      <c r="D11" s="7"/>
      <c r="E11" s="6"/>
      <c r="F11" s="6"/>
      <c r="G11" s="10"/>
    </row>
    <row r="12" spans="1:7" x14ac:dyDescent="0.2">
      <c r="B12" s="76"/>
      <c r="E12" s="6"/>
      <c r="F12" s="6"/>
      <c r="G12" s="10"/>
    </row>
    <row r="13" spans="1:7" ht="15" x14ac:dyDescent="0.35">
      <c r="A13" s="64" t="s">
        <v>11</v>
      </c>
      <c r="B13" s="77"/>
      <c r="C13" s="48"/>
      <c r="D13" s="11" t="s">
        <v>12</v>
      </c>
      <c r="E13" s="12" t="s">
        <v>13</v>
      </c>
      <c r="F13" s="13"/>
      <c r="G13" s="14"/>
    </row>
    <row r="14" spans="1:7" x14ac:dyDescent="0.2">
      <c r="A14" s="8" t="s">
        <v>14</v>
      </c>
      <c r="B14" s="79">
        <v>0</v>
      </c>
      <c r="C14" s="7"/>
      <c r="D14" s="50">
        <f>IF(B14&gt;0,B14/B6,0)</f>
        <v>0</v>
      </c>
      <c r="E14" s="6"/>
      <c r="F14" s="6"/>
      <c r="G14" s="6"/>
    </row>
    <row r="15" spans="1:7" x14ac:dyDescent="0.2">
      <c r="A15" s="8" t="s">
        <v>15</v>
      </c>
      <c r="B15" s="83">
        <v>0</v>
      </c>
      <c r="C15" s="7"/>
      <c r="D15" s="53">
        <f>IF(B15&gt;0,B15/B7,0)</f>
        <v>0</v>
      </c>
      <c r="E15" s="49" t="e">
        <f>(B15+B14)/E6</f>
        <v>#DIV/0!</v>
      </c>
      <c r="F15" s="6"/>
      <c r="G15" s="6"/>
    </row>
    <row r="16" spans="1:7" x14ac:dyDescent="0.2">
      <c r="A16" s="64" t="s">
        <v>16</v>
      </c>
      <c r="B16" s="78"/>
      <c r="C16" s="48"/>
      <c r="D16" s="15"/>
      <c r="E16" s="16"/>
      <c r="F16" s="6"/>
      <c r="G16" s="6"/>
    </row>
    <row r="17" spans="1:7" x14ac:dyDescent="0.2">
      <c r="A17" s="8" t="s">
        <v>17</v>
      </c>
      <c r="B17" s="79">
        <v>0</v>
      </c>
      <c r="C17" s="7"/>
      <c r="D17" s="50">
        <f>IF(B17&gt;0,B17/B6,0)</f>
        <v>0</v>
      </c>
      <c r="E17" s="16"/>
      <c r="F17" s="6"/>
      <c r="G17" s="6"/>
    </row>
    <row r="18" spans="1:7" x14ac:dyDescent="0.2">
      <c r="A18" s="8" t="s">
        <v>18</v>
      </c>
      <c r="B18" s="83">
        <v>0</v>
      </c>
      <c r="C18" s="7"/>
      <c r="D18" s="53">
        <f>IF(B18&gt;0,B18/B7,0)</f>
        <v>0</v>
      </c>
      <c r="E18" s="49" t="e">
        <f>(B18+B17)/E6</f>
        <v>#DIV/0!</v>
      </c>
      <c r="F18" s="6"/>
      <c r="G18" s="6"/>
    </row>
    <row r="19" spans="1:7" x14ac:dyDescent="0.2">
      <c r="A19" s="64" t="s">
        <v>19</v>
      </c>
      <c r="B19" s="78"/>
      <c r="C19" s="48"/>
      <c r="D19" s="15"/>
      <c r="E19" s="16"/>
      <c r="F19" s="6"/>
      <c r="G19" s="6"/>
    </row>
    <row r="20" spans="1:7" x14ac:dyDescent="0.2">
      <c r="A20" s="8" t="s">
        <v>20</v>
      </c>
      <c r="B20" s="79">
        <v>0</v>
      </c>
      <c r="C20" s="7"/>
      <c r="D20" s="50">
        <f>IF(B20&gt;0,B20/B6,0)</f>
        <v>0</v>
      </c>
      <c r="E20" s="16"/>
      <c r="F20" s="6"/>
      <c r="G20" s="6"/>
    </row>
    <row r="21" spans="1:7" x14ac:dyDescent="0.2">
      <c r="A21" s="8" t="s">
        <v>21</v>
      </c>
      <c r="B21" s="83">
        <v>0</v>
      </c>
      <c r="C21" s="7"/>
      <c r="D21" s="53">
        <f>IF(B21&gt;0,B21/B7,0)</f>
        <v>0</v>
      </c>
      <c r="E21" s="49" t="e">
        <f>(B21+B20)/E6</f>
        <v>#DIV/0!</v>
      </c>
      <c r="F21" s="6"/>
      <c r="G21" s="6"/>
    </row>
    <row r="22" spans="1:7" x14ac:dyDescent="0.2">
      <c r="A22" s="64" t="s">
        <v>22</v>
      </c>
      <c r="B22" s="78"/>
      <c r="C22" s="48"/>
      <c r="D22" s="15"/>
      <c r="E22" s="16"/>
      <c r="F22" s="6"/>
      <c r="G22" s="6"/>
    </row>
    <row r="23" spans="1:7" x14ac:dyDescent="0.2">
      <c r="A23" s="8" t="s">
        <v>23</v>
      </c>
      <c r="B23" s="79">
        <v>0</v>
      </c>
      <c r="C23" s="7"/>
      <c r="D23" s="50">
        <f>IF(B23&gt;0,B23/B6,0)</f>
        <v>0</v>
      </c>
      <c r="E23" s="16"/>
      <c r="F23" s="6"/>
      <c r="G23" s="6"/>
    </row>
    <row r="24" spans="1:7" x14ac:dyDescent="0.2">
      <c r="A24" s="8" t="s">
        <v>24</v>
      </c>
      <c r="B24" s="83">
        <v>0</v>
      </c>
      <c r="C24" s="7"/>
      <c r="D24" s="53">
        <f>IF(B24&gt;0,B24/B7,0)</f>
        <v>0</v>
      </c>
      <c r="E24" s="49" t="e">
        <f>(B24+B23)/E6</f>
        <v>#DIV/0!</v>
      </c>
    </row>
    <row r="25" spans="1:7" x14ac:dyDescent="0.2">
      <c r="A25" s="64" t="s">
        <v>25</v>
      </c>
      <c r="B25" s="78"/>
      <c r="C25" s="48"/>
      <c r="D25" s="15"/>
      <c r="E25" s="16"/>
      <c r="F25" s="52" t="s">
        <v>26</v>
      </c>
      <c r="G25" s="51">
        <f>SUM(D14,D17,D20,D23,D26)</f>
        <v>0</v>
      </c>
    </row>
    <row r="26" spans="1:7" x14ac:dyDescent="0.2">
      <c r="A26" s="8" t="s">
        <v>27</v>
      </c>
      <c r="B26" s="79">
        <v>0</v>
      </c>
      <c r="C26" s="5"/>
      <c r="D26" s="50">
        <f>IF(B26&gt;0,B26/B6,0)</f>
        <v>0</v>
      </c>
      <c r="E26" s="16"/>
      <c r="F26" s="54" t="s">
        <v>26</v>
      </c>
      <c r="G26" s="55">
        <f>SUM(D15,D18,D21,D24,D27)</f>
        <v>0</v>
      </c>
    </row>
    <row r="27" spans="1:7" x14ac:dyDescent="0.2">
      <c r="A27" s="8" t="s">
        <v>28</v>
      </c>
      <c r="B27" s="83">
        <v>0</v>
      </c>
      <c r="C27" s="7"/>
      <c r="D27" s="53">
        <f>IF(B27&gt;0,B27/B7,0)</f>
        <v>0</v>
      </c>
      <c r="E27" s="49" t="e">
        <f>(B27+B26)/E6</f>
        <v>#DIV/0!</v>
      </c>
      <c r="F27" s="56" t="s">
        <v>26</v>
      </c>
      <c r="G27" s="49" t="e">
        <f>SUM(E15,E18,E21,E24,E27)</f>
        <v>#DIV/0!</v>
      </c>
    </row>
    <row r="28" spans="1:7" x14ac:dyDescent="0.2">
      <c r="A28" s="18" t="s">
        <v>29</v>
      </c>
      <c r="B28" s="5"/>
      <c r="C28" s="19"/>
      <c r="D28" s="20"/>
      <c r="E28" s="6"/>
      <c r="F28" s="6"/>
      <c r="G28" s="6"/>
    </row>
    <row r="29" spans="1:7" x14ac:dyDescent="0.2">
      <c r="A29" s="7"/>
      <c r="B29" s="7"/>
      <c r="C29" s="7"/>
      <c r="D29" s="21"/>
      <c r="E29" s="6"/>
      <c r="F29" s="6" t="s">
        <v>30</v>
      </c>
      <c r="G29" s="57">
        <f>F99</f>
        <v>0</v>
      </c>
    </row>
    <row r="30" spans="1:7" x14ac:dyDescent="0.2">
      <c r="A30" s="7" t="s">
        <v>31</v>
      </c>
      <c r="B30" s="7"/>
      <c r="C30" s="7"/>
      <c r="D30" s="57">
        <f>SUM(E73,H73)</f>
        <v>0</v>
      </c>
      <c r="E30" s="6"/>
      <c r="F30" s="6" t="s">
        <v>32</v>
      </c>
      <c r="G30" s="60">
        <f>G29*21%</f>
        <v>0</v>
      </c>
    </row>
    <row r="31" spans="1:7" x14ac:dyDescent="0.2">
      <c r="A31" s="8" t="s">
        <v>33</v>
      </c>
      <c r="B31" s="7"/>
      <c r="C31" s="7"/>
      <c r="D31" s="58">
        <v>0</v>
      </c>
      <c r="E31" s="6"/>
      <c r="F31" s="6"/>
      <c r="G31" s="22"/>
    </row>
    <row r="32" spans="1:7" x14ac:dyDescent="0.2">
      <c r="A32" s="8" t="s">
        <v>34</v>
      </c>
      <c r="B32" s="59">
        <v>0</v>
      </c>
      <c r="C32" s="7"/>
      <c r="D32" s="57">
        <f>B32*30</f>
        <v>0</v>
      </c>
      <c r="E32" s="6"/>
      <c r="F32" s="6"/>
      <c r="G32" s="22"/>
    </row>
    <row r="33" spans="1:7" x14ac:dyDescent="0.2">
      <c r="A33" s="7"/>
      <c r="B33" s="7"/>
      <c r="C33" s="7"/>
      <c r="D33" s="22"/>
      <c r="E33" s="6"/>
      <c r="F33" s="6"/>
      <c r="G33" s="22"/>
    </row>
    <row r="34" spans="1:7" x14ac:dyDescent="0.2">
      <c r="A34" s="8" t="s">
        <v>35</v>
      </c>
      <c r="B34" s="7"/>
      <c r="C34" s="7"/>
      <c r="D34" s="57">
        <v>50</v>
      </c>
      <c r="E34" s="6"/>
      <c r="F34" s="6"/>
      <c r="G34" s="22"/>
    </row>
    <row r="35" spans="1:7" x14ac:dyDescent="0.2">
      <c r="A35" s="7"/>
      <c r="B35" s="7"/>
      <c r="C35" s="6" t="s">
        <v>32</v>
      </c>
      <c r="D35" s="60">
        <v>10.5</v>
      </c>
      <c r="E35" s="6"/>
      <c r="F35" s="6"/>
      <c r="G35" s="22"/>
    </row>
    <row r="36" spans="1:7" x14ac:dyDescent="0.2">
      <c r="A36" s="7"/>
      <c r="B36" s="7"/>
      <c r="C36" s="7"/>
      <c r="D36" s="22"/>
      <c r="E36" s="6"/>
      <c r="F36" s="6"/>
      <c r="G36" s="22"/>
    </row>
    <row r="37" spans="1:7" x14ac:dyDescent="0.2">
      <c r="A37" s="8" t="s">
        <v>36</v>
      </c>
      <c r="B37" s="7"/>
      <c r="C37" s="7"/>
      <c r="D37" s="71">
        <v>770</v>
      </c>
      <c r="E37" s="6"/>
      <c r="F37" s="6"/>
      <c r="G37" s="22"/>
    </row>
    <row r="38" spans="1:7" x14ac:dyDescent="0.2">
      <c r="A38" s="7"/>
      <c r="B38" s="7"/>
      <c r="C38" s="6" t="s">
        <v>32</v>
      </c>
      <c r="D38" s="60">
        <v>161.69999999999999</v>
      </c>
      <c r="E38" s="6"/>
      <c r="F38" s="6"/>
      <c r="G38" s="22"/>
    </row>
    <row r="39" spans="1:7" x14ac:dyDescent="0.2">
      <c r="A39" s="7"/>
      <c r="B39" s="7"/>
      <c r="C39" s="8"/>
      <c r="D39" s="22"/>
      <c r="E39" s="6"/>
      <c r="F39" s="6"/>
      <c r="G39" s="22"/>
    </row>
    <row r="40" spans="1:7" x14ac:dyDescent="0.2">
      <c r="A40" s="8" t="s">
        <v>37</v>
      </c>
      <c r="B40" s="7"/>
      <c r="C40" s="8"/>
      <c r="D40" s="58">
        <v>0</v>
      </c>
      <c r="E40" s="6"/>
      <c r="F40" s="6"/>
      <c r="G40" s="22"/>
    </row>
    <row r="41" spans="1:7" x14ac:dyDescent="0.2">
      <c r="A41" s="7"/>
      <c r="B41" s="7"/>
      <c r="C41" s="6" t="s">
        <v>32</v>
      </c>
      <c r="D41" s="60">
        <f>D40*21%</f>
        <v>0</v>
      </c>
      <c r="E41" s="6"/>
      <c r="F41" s="6"/>
      <c r="G41" s="22"/>
    </row>
    <row r="42" spans="1:7" x14ac:dyDescent="0.2">
      <c r="A42" s="7"/>
      <c r="B42" s="7"/>
      <c r="C42" s="7"/>
      <c r="D42" s="22"/>
      <c r="E42" s="6"/>
      <c r="F42" s="6"/>
      <c r="G42" s="22"/>
    </row>
    <row r="43" spans="1:7" x14ac:dyDescent="0.2">
      <c r="A43" s="7"/>
      <c r="B43" s="7"/>
      <c r="C43" s="7"/>
      <c r="D43" s="22"/>
      <c r="E43" s="6"/>
      <c r="F43" s="6"/>
      <c r="G43" s="22"/>
    </row>
    <row r="44" spans="1:7" x14ac:dyDescent="0.2">
      <c r="A44" s="7"/>
      <c r="B44" s="7"/>
      <c r="C44" s="7"/>
      <c r="D44" s="22"/>
      <c r="E44" s="6"/>
      <c r="F44" s="6"/>
      <c r="G44" s="22"/>
    </row>
    <row r="45" spans="1:7" x14ac:dyDescent="0.2">
      <c r="A45" s="7"/>
      <c r="B45" s="7"/>
      <c r="C45" s="7" t="s">
        <v>38</v>
      </c>
      <c r="D45" s="72">
        <f>SUM(D29:D44)-D35-D38-D41</f>
        <v>820</v>
      </c>
      <c r="E45" s="6"/>
      <c r="F45" s="6" t="s">
        <v>39</v>
      </c>
      <c r="G45" s="72">
        <f>G29</f>
        <v>0</v>
      </c>
    </row>
    <row r="46" spans="1:7" x14ac:dyDescent="0.2">
      <c r="A46" s="7"/>
      <c r="B46" s="7"/>
      <c r="C46" s="7"/>
      <c r="D46" s="7"/>
      <c r="E46" s="6"/>
      <c r="F46" s="6" t="s">
        <v>40</v>
      </c>
      <c r="G46" s="72">
        <f>D45</f>
        <v>820</v>
      </c>
    </row>
    <row r="47" spans="1:7" x14ac:dyDescent="0.2">
      <c r="A47" s="7"/>
      <c r="B47" s="7"/>
      <c r="C47" s="7"/>
      <c r="D47" s="7"/>
      <c r="E47" s="6"/>
      <c r="F47" s="6" t="s">
        <v>41</v>
      </c>
      <c r="G47" s="73">
        <f>SUM(G45:G46)</f>
        <v>820</v>
      </c>
    </row>
    <row r="48" spans="1:7" x14ac:dyDescent="0.2">
      <c r="G48" s="23"/>
    </row>
    <row r="49" spans="1:15" x14ac:dyDescent="0.2">
      <c r="F49" s="17" t="s">
        <v>42</v>
      </c>
      <c r="G49" s="61">
        <f>D35+D38+D41+G30</f>
        <v>172.2</v>
      </c>
    </row>
    <row r="50" spans="1:15" x14ac:dyDescent="0.2">
      <c r="G50" s="23"/>
    </row>
    <row r="51" spans="1:15" x14ac:dyDescent="0.2">
      <c r="F51" s="24" t="s">
        <v>39</v>
      </c>
      <c r="G51" s="62">
        <f>SUM(G47:G49)</f>
        <v>992.2</v>
      </c>
    </row>
    <row r="52" spans="1:15" x14ac:dyDescent="0.2">
      <c r="A52" s="4" t="s">
        <v>43</v>
      </c>
      <c r="C52" s="63" t="s">
        <v>44</v>
      </c>
      <c r="H52" s="25"/>
      <c r="I52" s="25"/>
      <c r="J52" s="25"/>
      <c r="K52" s="25"/>
      <c r="L52" s="25"/>
      <c r="M52" s="25"/>
      <c r="N52" s="25"/>
      <c r="O52" s="25"/>
    </row>
    <row r="53" spans="1:15" x14ac:dyDescent="0.2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x14ac:dyDescent="0.2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 x14ac:dyDescent="0.2">
      <c r="B55" s="25"/>
      <c r="C55" s="65" t="s">
        <v>45</v>
      </c>
      <c r="D55" s="66" t="s">
        <v>11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x14ac:dyDescent="0.2">
      <c r="B56" s="25"/>
      <c r="C56" s="25"/>
      <c r="D56" s="66" t="s">
        <v>16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1:15" x14ac:dyDescent="0.2">
      <c r="B57" s="25"/>
      <c r="C57" s="25"/>
      <c r="D57" s="67" t="s">
        <v>19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1:15" x14ac:dyDescent="0.2">
      <c r="B58" s="25"/>
      <c r="C58" s="25"/>
      <c r="D58" s="67" t="s">
        <v>22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1:15" x14ac:dyDescent="0.2">
      <c r="B59" s="25"/>
      <c r="C59" s="25"/>
      <c r="D59" s="67" t="s">
        <v>25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</row>
    <row r="60" spans="1:15" x14ac:dyDescent="0.2">
      <c r="B60" s="25"/>
      <c r="C60" s="25"/>
      <c r="D60" s="26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1:15" x14ac:dyDescent="0.2">
      <c r="B61" s="25"/>
      <c r="C61" s="68" t="s">
        <v>55</v>
      </c>
      <c r="D61" s="26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1:15" x14ac:dyDescent="0.2">
      <c r="B62" s="25"/>
      <c r="C62" s="25"/>
      <c r="D62" s="26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5" x14ac:dyDescent="0.2">
      <c r="B63" s="25"/>
      <c r="C63" s="25"/>
      <c r="D63" s="26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15" x14ac:dyDescent="0.2">
      <c r="B64" s="25"/>
      <c r="C64" s="25"/>
      <c r="D64" s="26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2:25" x14ac:dyDescent="0.2">
      <c r="B65" s="25"/>
      <c r="C65" s="25"/>
      <c r="D65" s="26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2:25" hidden="1" x14ac:dyDescent="0.2">
      <c r="B66" s="25"/>
      <c r="C66" s="25"/>
      <c r="D66" s="26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2:25" hidden="1" x14ac:dyDescent="0.2">
      <c r="B67" s="25"/>
      <c r="C67" s="25"/>
      <c r="D67" s="26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2:25" hidden="1" x14ac:dyDescent="0.2">
      <c r="B68" s="25"/>
      <c r="C68" s="25"/>
      <c r="D68" s="26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2:25" hidden="1" x14ac:dyDescent="0.2">
      <c r="B69" s="25"/>
      <c r="C69" s="25"/>
      <c r="D69" s="26"/>
      <c r="E69" s="25" t="s">
        <v>7</v>
      </c>
      <c r="F69" s="25" t="s">
        <v>7</v>
      </c>
      <c r="G69" s="25"/>
      <c r="H69" s="25"/>
      <c r="I69" s="25"/>
      <c r="J69" s="25"/>
      <c r="K69" s="25"/>
      <c r="L69" s="25"/>
      <c r="M69" s="25"/>
      <c r="N69" s="25"/>
      <c r="O69" s="25"/>
    </row>
    <row r="70" spans="2:25" hidden="1" x14ac:dyDescent="0.2">
      <c r="B70" s="25"/>
      <c r="C70" s="25"/>
      <c r="D70" s="26"/>
      <c r="E70" s="25" t="s">
        <v>9</v>
      </c>
      <c r="F70" s="25" t="s">
        <v>9</v>
      </c>
      <c r="G70" s="25"/>
      <c r="H70" s="25"/>
      <c r="I70" s="25"/>
      <c r="J70" s="25"/>
      <c r="K70" s="25"/>
      <c r="L70" s="25"/>
      <c r="M70" s="25"/>
      <c r="N70" s="25"/>
      <c r="O70" s="25"/>
    </row>
    <row r="71" spans="2:25" hidden="1" x14ac:dyDescent="0.2">
      <c r="B71" s="25"/>
      <c r="C71" s="25"/>
      <c r="D71" s="26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2:25" hidden="1" x14ac:dyDescent="0.2">
      <c r="B72" s="25"/>
      <c r="C72" s="25"/>
      <c r="D72" s="26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2:25" hidden="1" x14ac:dyDescent="0.2">
      <c r="B73" s="25"/>
      <c r="C73" s="25"/>
      <c r="D73" s="27"/>
      <c r="E73" s="25">
        <f>B6*1%</f>
        <v>0</v>
      </c>
      <c r="F73" s="25">
        <f>B7*2.5%</f>
        <v>0</v>
      </c>
      <c r="G73" s="25">
        <f>IF(AND(B8="Oui",B9="Oui"),(B7-50000-(B10*20000))*2.5%,F73)</f>
        <v>-1250</v>
      </c>
      <c r="H73" s="25">
        <f>IF(G73&lt;0,0,G73)</f>
        <v>0</v>
      </c>
      <c r="I73" s="25"/>
      <c r="J73" s="25"/>
      <c r="K73" s="25"/>
      <c r="L73" s="25"/>
      <c r="M73" s="25"/>
      <c r="N73" s="25"/>
      <c r="O73" s="25"/>
    </row>
    <row r="74" spans="2:25" hidden="1" x14ac:dyDescent="0.2">
      <c r="B74" s="25"/>
      <c r="C74" s="25"/>
      <c r="D74" s="26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2:25" hidden="1" x14ac:dyDescent="0.2">
      <c r="B75" s="25"/>
      <c r="C75" s="25"/>
      <c r="D75" s="26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2:25" hidden="1" x14ac:dyDescent="0.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2:25" hidden="1" x14ac:dyDescent="0.2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2:25" hidden="1" x14ac:dyDescent="0.2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2:25" hidden="1" x14ac:dyDescent="0.2">
      <c r="B79" s="28"/>
      <c r="C79" s="25"/>
      <c r="D79" s="25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30"/>
      <c r="Q79" s="30"/>
      <c r="R79" s="30"/>
      <c r="S79" s="30"/>
      <c r="T79" s="30"/>
      <c r="U79" s="30"/>
      <c r="V79" s="30"/>
      <c r="W79" s="30"/>
      <c r="X79" s="30"/>
      <c r="Y79" s="30"/>
    </row>
    <row r="80" spans="2:25" hidden="1" x14ac:dyDescent="0.2"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30"/>
      <c r="Q80" s="30"/>
      <c r="R80" s="30"/>
      <c r="S80" s="30"/>
      <c r="T80" s="30"/>
      <c r="U80" s="30"/>
      <c r="V80" s="30"/>
      <c r="W80" s="30"/>
      <c r="X80" s="30"/>
      <c r="Y80" s="30"/>
    </row>
    <row r="81" spans="1:25" hidden="1" x14ac:dyDescent="0.2"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</row>
    <row r="82" spans="1:25" hidden="1" x14ac:dyDescent="0.2"/>
    <row r="83" spans="1:25" hidden="1" x14ac:dyDescent="0.2">
      <c r="A83" s="4" t="s">
        <v>46</v>
      </c>
      <c r="C83" s="4" t="s">
        <v>47</v>
      </c>
      <c r="D83" s="4" t="s">
        <v>48</v>
      </c>
      <c r="F83" s="4" t="s">
        <v>49</v>
      </c>
    </row>
    <row r="84" spans="1:25" hidden="1" x14ac:dyDescent="0.2">
      <c r="D84" s="4">
        <f>G13*1%</f>
        <v>0</v>
      </c>
      <c r="F84" s="31">
        <f>F99</f>
        <v>0</v>
      </c>
    </row>
    <row r="85" spans="1:25" hidden="1" x14ac:dyDescent="0.2">
      <c r="D85" s="4">
        <f>IF(D84&gt;25,D84,25)</f>
        <v>25</v>
      </c>
      <c r="F85" s="4">
        <f>IF(F99&gt;8.47,F99,8.47)</f>
        <v>8.4700000000000006</v>
      </c>
    </row>
    <row r="86" spans="1:25" hidden="1" x14ac:dyDescent="0.2">
      <c r="C86" s="4" t="s">
        <v>50</v>
      </c>
    </row>
    <row r="87" spans="1:25" hidden="1" x14ac:dyDescent="0.2">
      <c r="C87" s="4" t="s">
        <v>44</v>
      </c>
    </row>
    <row r="88" spans="1:25" hidden="1" x14ac:dyDescent="0.2"/>
    <row r="89" spans="1:25" hidden="1" x14ac:dyDescent="0.2"/>
    <row r="90" spans="1:25" ht="14.25" hidden="1" x14ac:dyDescent="0.2">
      <c r="A90" s="32" t="s">
        <v>51</v>
      </c>
      <c r="B90" s="32"/>
      <c r="C90" s="32" t="s">
        <v>51</v>
      </c>
      <c r="D90" s="33" t="s">
        <v>52</v>
      </c>
      <c r="E90" s="34"/>
      <c r="F90" s="32" t="s">
        <v>53</v>
      </c>
    </row>
    <row r="91" spans="1:25" ht="15" hidden="1" x14ac:dyDescent="0.25">
      <c r="A91" s="35">
        <v>0</v>
      </c>
      <c r="B91" s="35"/>
      <c r="C91" s="35">
        <v>7500</v>
      </c>
      <c r="D91" s="36">
        <v>2.8500000000000001E-2</v>
      </c>
      <c r="E91" s="37"/>
      <c r="F91" s="35">
        <f>IF($E$6&lt;C91,$E$6*D91,C91*D91)</f>
        <v>0</v>
      </c>
    </row>
    <row r="92" spans="1:25" ht="15" hidden="1" x14ac:dyDescent="0.25">
      <c r="A92" s="35">
        <v>7500</v>
      </c>
      <c r="B92" s="35"/>
      <c r="C92" s="35">
        <v>17500</v>
      </c>
      <c r="D92" s="36">
        <v>1.7100000000000001E-2</v>
      </c>
      <c r="E92" s="37"/>
      <c r="F92" s="35" t="str">
        <f t="shared" ref="F92:F97" si="0">IF($E$6&lt;=A92," ",IF($E$6&lt;C92,($E$6-C91)*D92,(C92-A92)*D92))</f>
        <v xml:space="preserve"> </v>
      </c>
    </row>
    <row r="93" spans="1:25" ht="15" hidden="1" x14ac:dyDescent="0.25">
      <c r="A93" s="35">
        <v>17500</v>
      </c>
      <c r="B93" s="35"/>
      <c r="C93" s="35">
        <v>30000</v>
      </c>
      <c r="D93" s="36">
        <v>1.4250000000000001E-2</v>
      </c>
      <c r="E93" s="37"/>
      <c r="F93" s="35" t="str">
        <f t="shared" si="0"/>
        <v xml:space="preserve"> </v>
      </c>
    </row>
    <row r="94" spans="1:25" ht="15" hidden="1" x14ac:dyDescent="0.25">
      <c r="A94" s="35">
        <v>30000</v>
      </c>
      <c r="B94" s="35"/>
      <c r="C94" s="35">
        <v>45495</v>
      </c>
      <c r="D94" s="36">
        <v>1.14E-2</v>
      </c>
      <c r="E94" s="37"/>
      <c r="F94" s="35" t="str">
        <f t="shared" si="0"/>
        <v xml:space="preserve"> </v>
      </c>
    </row>
    <row r="95" spans="1:25" ht="15" hidden="1" x14ac:dyDescent="0.25">
      <c r="A95" s="35">
        <v>45495</v>
      </c>
      <c r="B95" s="35"/>
      <c r="C95" s="35">
        <v>64095</v>
      </c>
      <c r="D95" s="36">
        <v>8.5500000000000003E-3</v>
      </c>
      <c r="E95" s="37"/>
      <c r="F95" s="35" t="str">
        <f t="shared" si="0"/>
        <v xml:space="preserve"> </v>
      </c>
    </row>
    <row r="96" spans="1:25" ht="15" hidden="1" x14ac:dyDescent="0.25">
      <c r="A96" s="35">
        <v>64095</v>
      </c>
      <c r="B96" s="35"/>
      <c r="C96" s="35">
        <v>250095</v>
      </c>
      <c r="D96" s="36">
        <v>5.7000000000000002E-3</v>
      </c>
      <c r="E96" s="37"/>
      <c r="F96" s="35" t="str">
        <f t="shared" si="0"/>
        <v xml:space="preserve"> </v>
      </c>
    </row>
    <row r="97" spans="1:6" ht="15" hidden="1" x14ac:dyDescent="0.25">
      <c r="A97" s="35">
        <v>250095</v>
      </c>
      <c r="B97" s="35"/>
      <c r="C97" s="35">
        <f>$E$6</f>
        <v>0</v>
      </c>
      <c r="D97" s="36">
        <v>5.6999999999999998E-4</v>
      </c>
      <c r="E97" s="37"/>
      <c r="F97" s="35" t="str">
        <f t="shared" si="0"/>
        <v xml:space="preserve"> </v>
      </c>
    </row>
    <row r="98" spans="1:6" ht="15" hidden="1" x14ac:dyDescent="0.25">
      <c r="A98" s="38"/>
      <c r="B98" s="39"/>
      <c r="C98" s="39"/>
      <c r="D98" s="40"/>
      <c r="E98" s="41"/>
      <c r="F98" s="41"/>
    </row>
    <row r="99" spans="1:6" ht="15" hidden="1" x14ac:dyDescent="0.25">
      <c r="A99" s="32" t="s">
        <v>54</v>
      </c>
      <c r="B99" s="42"/>
      <c r="C99" s="39"/>
      <c r="D99" s="43"/>
      <c r="E99" s="41"/>
      <c r="F99" s="44">
        <f>SUM(F91:F98)</f>
        <v>0</v>
      </c>
    </row>
    <row r="100" spans="1:6" hidden="1" x14ac:dyDescent="0.2"/>
    <row r="101" spans="1:6" hidden="1" x14ac:dyDescent="0.2"/>
    <row r="102" spans="1:6" hidden="1" x14ac:dyDescent="0.2"/>
    <row r="103" spans="1:6" hidden="1" x14ac:dyDescent="0.2"/>
    <row r="104" spans="1:6" hidden="1" x14ac:dyDescent="0.2"/>
    <row r="105" spans="1:6" hidden="1" x14ac:dyDescent="0.2">
      <c r="B105" s="4">
        <f>IF(OR(B27&gt;0,B26&gt;0),0.2,0)</f>
        <v>0</v>
      </c>
      <c r="C105" s="4">
        <f>IF(OR(B24&gt;0,B23&gt;0),0.25,0)</f>
        <v>0</v>
      </c>
      <c r="D105" s="4">
        <f>IF(OR(B21&gt;0,B20&gt;0),0.33333,0)</f>
        <v>0</v>
      </c>
      <c r="E105" s="4">
        <f>IF(OR(B18&gt;0,B17&gt;0),0.5,0)</f>
        <v>0</v>
      </c>
      <c r="F105" s="4">
        <f>IF(OR(B15&gt;0,B14&gt;0),1,0)</f>
        <v>0</v>
      </c>
    </row>
    <row r="106" spans="1:6" hidden="1" x14ac:dyDescent="0.2"/>
    <row r="107" spans="1:6" hidden="1" x14ac:dyDescent="0.2">
      <c r="B107" s="4">
        <f>IF(B105&gt;0,B105,C107)</f>
        <v>0</v>
      </c>
      <c r="C107" s="4">
        <f>IF(C105&gt;0,C105,D107)</f>
        <v>0</v>
      </c>
      <c r="D107" s="4">
        <f>IF(D105&gt;0,D105,E107)</f>
        <v>0</v>
      </c>
      <c r="E107" s="4">
        <f>IF(E105&gt;0,E105,F107)</f>
        <v>0</v>
      </c>
      <c r="F107" s="4">
        <f>F105</f>
        <v>0</v>
      </c>
    </row>
    <row r="108" spans="1:6" hidden="1" x14ac:dyDescent="0.2"/>
    <row r="109" spans="1:6" hidden="1" x14ac:dyDescent="0.2"/>
    <row r="110" spans="1:6" hidden="1" x14ac:dyDescent="0.2">
      <c r="B110" s="26"/>
    </row>
    <row r="111" spans="1:6" hidden="1" x14ac:dyDescent="0.2">
      <c r="B111" s="26"/>
    </row>
    <row r="112" spans="1:6" hidden="1" x14ac:dyDescent="0.2">
      <c r="B112" s="26"/>
    </row>
    <row r="113" spans="2:2" hidden="1" x14ac:dyDescent="0.2">
      <c r="B113" s="26"/>
    </row>
    <row r="114" spans="2:2" hidden="1" x14ac:dyDescent="0.2">
      <c r="B114" s="26"/>
    </row>
    <row r="115" spans="2:2" hidden="1" x14ac:dyDescent="0.2"/>
    <row r="116" spans="2:2" hidden="1" x14ac:dyDescent="0.2"/>
    <row r="117" spans="2:2" hidden="1" x14ac:dyDescent="0.2"/>
    <row r="118" spans="2:2" hidden="1" x14ac:dyDescent="0.2"/>
    <row r="119" spans="2:2" hidden="1" x14ac:dyDescent="0.2"/>
    <row r="120" spans="2:2" hidden="1" x14ac:dyDescent="0.2"/>
    <row r="121" spans="2:2" hidden="1" x14ac:dyDescent="0.2"/>
  </sheetData>
  <sheetProtection algorithmName="SHA-512" hashValue="amnr3E3QCsIDRULn72V6vPdhb5Tp3XCqCzaj8m2lHNrSJaSYYimYjUqQwpwsWejYGhgiI2rlXgxwSjnQLacj1A==" saltValue="E2ss1M3OAyE7g8hHccXFyQ==" spinCount="100000" sheet="1" objects="1" scenarios="1"/>
  <phoneticPr fontId="0" type="noConversion"/>
  <dataValidations count="3">
    <dataValidation type="list" allowBlank="1" showInputMessage="1" showErrorMessage="1" sqref="B9">
      <formula1>$F$69:$F$70</formula1>
    </dataValidation>
    <dataValidation type="list" allowBlank="1" showInputMessage="1" showErrorMessage="1" sqref="B8">
      <formula1>$E$69:$E$70</formula1>
    </dataValidation>
    <dataValidation type="list" allowBlank="1" showInputMessage="1" showErrorMessage="1" sqref="C52">
      <formula1>$C$86:$C$87</formula1>
    </dataValidation>
  </dataValidations>
  <hyperlinks>
    <hyperlink ref="C61" r:id="rId1"/>
    <hyperlink ref="D55" r:id="rId2"/>
    <hyperlink ref="D56" r:id="rId3"/>
    <hyperlink ref="D57" r:id="rId4"/>
    <hyperlink ref="D58" r:id="rId5"/>
    <hyperlink ref="D59" r:id="rId6"/>
  </hyperlinks>
  <pageMargins left="0.75" right="0.75" top="1" bottom="1" header="0.5" footer="0.5"/>
  <pageSetup paperSize="9" scale="88" orientation="landscape" horizontalDpi="300" verticalDpi="300" r:id="rId7"/>
  <headerFooter alignWithMargins="0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21</vt:i4>
      </vt:variant>
    </vt:vector>
  </HeadingPairs>
  <TitlesOfParts>
    <vt:vector size="22" baseType="lpstr">
      <vt:lpstr>PARLOTEG</vt:lpstr>
      <vt:lpstr>PARLOTEG!_1._Zegels_Minuut_Brevet</vt:lpstr>
      <vt:lpstr>PARLOTEG!_10._Tweede_getuigschrift</vt:lpstr>
      <vt:lpstr>PARLOTEG!_11._Kadaster_uittreksel</vt:lpstr>
      <vt:lpstr>PARLOTEG!_12._Getuigen</vt:lpstr>
      <vt:lpstr>PARLOTEG!_13._Allerlei_uitgaven</vt:lpstr>
      <vt:lpstr>PARLOTEG!_14.</vt:lpstr>
      <vt:lpstr>PARLOTEG!_15.</vt:lpstr>
      <vt:lpstr>PARLOTEG!_2._Registratie_Minuut_Brevet</vt:lpstr>
      <vt:lpstr>PARLOTEG!_3._Registratie_aanhangsel</vt:lpstr>
      <vt:lpstr>PARLOTEG!_4.Zegels_afschrift_grosse</vt:lpstr>
      <vt:lpstr>PARLOTEG!_5._Hypotheek__inschr._overschr._doorh.</vt:lpstr>
      <vt:lpstr>PARLOTEG!_6._Loon_pandbewaarder</vt:lpstr>
      <vt:lpstr>PARLOTEG!_7._Zegels__bord._aanh.</vt:lpstr>
      <vt:lpstr>PARLOTEG!_8._Opzoekingen</vt:lpstr>
      <vt:lpstr>PARLOTEG!_9._Hypothecair_getuigschrift</vt:lpstr>
      <vt:lpstr>PARLOTEG!Aard</vt:lpstr>
      <vt:lpstr>PARLOTEG!Afdrukbereik</vt:lpstr>
      <vt:lpstr>PARLOTEG!Datum</vt:lpstr>
      <vt:lpstr>PARLOTEG!KOSTENFICHE</vt:lpstr>
      <vt:lpstr>PARLOTEG!Naam</vt:lpstr>
      <vt:lpstr>PARLOTEG!Rep.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2012-08-13T13:06:48Z</dcterms:created>
  <dcterms:modified xsi:type="dcterms:W3CDTF">2014-11-17T07:41:27Z</dcterms:modified>
</cp:coreProperties>
</file>