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EMPHYTSUPERFICIE" sheetId="1" r:id="rId1"/>
  </sheets>
  <definedNames>
    <definedName name="_1._Zegels_Minuut_Brevet" localSheetId="0">EMPHYTSUPERFICIE!$B$14:$G$14</definedName>
    <definedName name="_1._Zegels_Minuut_Brevet">#REF!</definedName>
    <definedName name="_10._Tweede_getuigschrift" localSheetId="0">EMPHYTSUPERFICIE!#REF!</definedName>
    <definedName name="_10._Tweede_getuigschrift">#REF!</definedName>
    <definedName name="_11._Kadaster_uittreksel" localSheetId="0">EMPHYTSUPERFICIE!#REF!</definedName>
    <definedName name="_11._Kadaster_uittreksel">#REF!</definedName>
    <definedName name="_12._Getuigen" localSheetId="0">EMPHYTSUPERFICIE!#REF!</definedName>
    <definedName name="_12._Getuigen">#REF!</definedName>
    <definedName name="_13._Allerlei_uitgaven" localSheetId="0">EMPHYTSUPERFICIE!$B$23:$G$23</definedName>
    <definedName name="_13._Allerlei_uitgaven">#REF!</definedName>
    <definedName name="_14." localSheetId="0">EMPHYTSUPERFICIE!$B$24:$G$24</definedName>
    <definedName name="_14.">#REF!</definedName>
    <definedName name="_15." localSheetId="0">EMPHYTSUPERFICIE!$B$27:$G$27</definedName>
    <definedName name="_15.">#REF!</definedName>
    <definedName name="_2._Registratie_Minuut_Brevet" localSheetId="0">EMPHYTSUPERFICIE!$B$15:$G$15</definedName>
    <definedName name="_2._Registratie_Minuut_Brevet">#REF!</definedName>
    <definedName name="_3._Registratie_aanhangsel" localSheetId="0">EMPHYTSUPERFICIE!$B$16:$G$16</definedName>
    <definedName name="_3._Registratie_aanhangsel">#REF!</definedName>
    <definedName name="_4.Zegels_afschrift_grosse" localSheetId="0">EMPHYTSUPERFICIE!$B$17:$G$17</definedName>
    <definedName name="_4.Zegels_afschrift_grosse">#REF!</definedName>
    <definedName name="_5._Hypotheek__inschr._overschr._doorh." localSheetId="0">EMPHYTSUPERFICIE!$B$18:$G$18</definedName>
    <definedName name="_5._Hypotheek__inschr._overschr._doorh.">#REF!</definedName>
    <definedName name="_6._Loon_pandbewaarder" localSheetId="0">EMPHYTSUPERFICIE!#REF!</definedName>
    <definedName name="_6._Loon_pandbewaarder">#REF!</definedName>
    <definedName name="_7._Zegels__bord._aanh." localSheetId="0">EMPHYTSUPERFICIE!$B$20:$G$20</definedName>
    <definedName name="_7._Zegels__bord._aanh.">#REF!</definedName>
    <definedName name="_8._Opzoekingen" localSheetId="0">EMPHYTSUPERFICIE!$B$21:$G$21</definedName>
    <definedName name="_8._Opzoekingen">#REF!</definedName>
    <definedName name="_9._Hypothecair_getuigschrift" localSheetId="0">EMPHYTSUPERFICIE!#REF!</definedName>
    <definedName name="_9._Hypothecair_getuigschrift">#REF!</definedName>
    <definedName name="Aard" localSheetId="0">EMPHYTSUPERFICIE!$A$8:$C$8</definedName>
    <definedName name="Aard">#REF!</definedName>
    <definedName name="_xlnm.Print_Area" localSheetId="0">EMPHYTSUPERFICIE!$A$1:$G$48</definedName>
    <definedName name="Datum" localSheetId="0">EMPHYTSUPERFICIE!$B$10:$G$30</definedName>
    <definedName name="Datum">#REF!</definedName>
    <definedName name="gemeentelijke_info">#REF!</definedName>
    <definedName name="Kantoor_van_Notaris_J._SIMONART_te_Leuven" localSheetId="0">EMPHYTSUPERFICIE!$E$10:$G$10</definedName>
    <definedName name="Kantoor_van_Notaris_J._SIMONART_te_Leuven">#REF!</definedName>
    <definedName name="KOSTENFICHE" localSheetId="0">EMPHYTSUPERFICIE!$A$1:$G$30</definedName>
    <definedName name="KOSTENFICHE">#REF!</definedName>
    <definedName name="Last_Row">IF(Values_Entered,Header_Row+Number_of_Payments,Header_Row)</definedName>
    <definedName name="Naam" localSheetId="0">EMPHYTSUPERFICIE!$A$9:$C$9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EMPHYTSUPERFICIE!$F$10:$F$30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EMPHYTSUPERFICIE!$G$14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EMPHYTSUPERFICIE!$A$2:$G$30</definedName>
  </definedNames>
  <calcPr calcId="152511"/>
</workbook>
</file>

<file path=xl/calcChain.xml><?xml version="1.0" encoding="utf-8"?>
<calcChain xmlns="http://schemas.openxmlformats.org/spreadsheetml/2006/main">
  <c r="E99" i="1" l="1"/>
  <c r="D99" i="1"/>
  <c r="D97" i="1"/>
  <c r="E96" i="1"/>
  <c r="D96" i="1"/>
  <c r="E93" i="1"/>
  <c r="D93" i="1"/>
  <c r="D91" i="1"/>
  <c r="D94" i="1" s="1"/>
  <c r="G43" i="1" s="1"/>
  <c r="E90" i="1"/>
  <c r="D90" i="1"/>
  <c r="F40" i="1"/>
  <c r="D92" i="1"/>
  <c r="C10" i="1"/>
  <c r="B110" i="1" s="1"/>
  <c r="D15" i="1" s="1"/>
  <c r="A85" i="1" s="1"/>
  <c r="D28" i="1" s="1"/>
  <c r="G29" i="1" s="1"/>
  <c r="D18" i="1"/>
  <c r="D21" i="1"/>
  <c r="D24" i="1"/>
  <c r="G79" i="1"/>
  <c r="C81" i="1"/>
  <c r="D81" i="1"/>
  <c r="B89" i="1"/>
  <c r="E97" i="1"/>
  <c r="D114" i="1"/>
  <c r="D98" i="1"/>
  <c r="E98" i="1"/>
  <c r="E100" i="1"/>
  <c r="G47" i="1" s="1"/>
  <c r="E92" i="1"/>
  <c r="E94" i="1"/>
  <c r="G44" i="1" s="1"/>
  <c r="D100" i="1"/>
  <c r="G46" i="1" s="1"/>
  <c r="F124" i="1"/>
  <c r="F120" i="1"/>
  <c r="E128" i="1" s="1"/>
  <c r="G14" i="1" s="1"/>
  <c r="F123" i="1"/>
  <c r="F119" i="1"/>
  <c r="F125" i="1"/>
  <c r="F122" i="1"/>
  <c r="C118" i="1"/>
  <c r="C125" i="1"/>
  <c r="F121" i="1"/>
  <c r="G28" i="1" l="1"/>
  <c r="G30" i="1" s="1"/>
  <c r="G15" i="1"/>
  <c r="G32" i="1" s="1"/>
  <c r="G34" i="1" l="1"/>
  <c r="G49" i="1" s="1"/>
</calcChain>
</file>

<file path=xl/comments1.xml><?xml version="1.0" encoding="utf-8"?>
<comments xmlns="http://schemas.openxmlformats.org/spreadsheetml/2006/main">
  <authors>
    <author>licentie</author>
  </authors>
  <commentList>
    <comment ref="D16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<sst xmlns="http://schemas.openxmlformats.org/spreadsheetml/2006/main" count="67" uniqueCount="51">
  <si>
    <t>Dossier</t>
  </si>
  <si>
    <t>Basis</t>
  </si>
  <si>
    <t>------------------------------------------------------------------------------------------------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</si>
  <si>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</si>
  <si>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</si>
  <si>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</si>
  <si>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</si>
  <si>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</si>
  <si>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</si>
  <si>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</si>
  <si>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</si>
  <si>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Totaal Ereloon</t>
  </si>
  <si>
    <t>barema C</t>
  </si>
  <si>
    <t>Afrekening erfpachter/opstalhouder</t>
  </si>
  <si>
    <t>Afrekening eigenaar</t>
  </si>
  <si>
    <t>Décompte propriétaire</t>
  </si>
  <si>
    <t>EMPHYTEOSE - SUPERFICIE</t>
  </si>
  <si>
    <t>Client</t>
  </si>
  <si>
    <t>Canon à payer à l'acte</t>
  </si>
  <si>
    <t>Base</t>
  </si>
  <si>
    <t>Canon (redevance) total</t>
  </si>
  <si>
    <t>Charges</t>
  </si>
  <si>
    <t>Emphytéote ou superficiaire = ASBL?</t>
  </si>
  <si>
    <t>Enregistrement acte</t>
  </si>
  <si>
    <t>Enregistrement annexe(s)</t>
  </si>
  <si>
    <t>Honoraire</t>
  </si>
  <si>
    <t>(TVA)</t>
  </si>
  <si>
    <t>Transcription (rôles)</t>
  </si>
  <si>
    <t>Droits d'écriture</t>
  </si>
  <si>
    <t>Frais divers</t>
  </si>
  <si>
    <t>Autres frais sans TVA à charge de l'emphytéote ou du superficiaire (à spécifier dans le décompte)</t>
  </si>
  <si>
    <t>Total frais</t>
  </si>
  <si>
    <t>Total</t>
  </si>
  <si>
    <t>Tot. Frais.</t>
  </si>
  <si>
    <t>Ensemble</t>
  </si>
  <si>
    <t>TVA</t>
  </si>
  <si>
    <t>Total:</t>
  </si>
  <si>
    <t>Frais à charge du propriétaire ou de l'emphytéote (du superficiaire) ==&gt; FAITES LE CHOIX</t>
  </si>
  <si>
    <t>Renseignements urbanistiques</t>
  </si>
  <si>
    <t>Mesurage (sans TVA)</t>
  </si>
  <si>
    <t>Attestations du sol</t>
  </si>
  <si>
    <t>Total frais supplémentaires pour l'emphytéote ou le superficiaire:</t>
  </si>
  <si>
    <t>Total frais pour le propriétaire:</t>
  </si>
  <si>
    <t>Total général pour l'emphytéote ou le superficiaire:</t>
  </si>
  <si>
    <t>oui</t>
  </si>
  <si>
    <t>non</t>
  </si>
  <si>
    <t>emphytéote/superficiaire</t>
  </si>
  <si>
    <t>propriétaire</t>
  </si>
  <si>
    <t xml:space="preserve">Décompte de l'emphytéote / du superficiaire </t>
  </si>
  <si>
    <t>Livret</t>
  </si>
  <si>
    <t>Autres frais sur lesquels la TVA est due (à spécifier dans le décompte)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</si>
</sst>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Fr&quot;;\-#,##0&quot; Fr&quot;"/>
    <numFmt numFmtId="170" formatCode="#,##0&quot; BF&quot;;\-#,##0&quot; BF&quot;"/>
    <numFmt numFmtId="171" formatCode="0.000%"/>
    <numFmt numFmtId="172" formatCode="0.0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</numFmts>
  <fonts count="17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00FF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3" fontId="9" fillId="0" borderId="0">
      <protection locked="0"/>
    </xf>
    <xf numFmtId="174" fontId="1" fillId="0" borderId="0" applyFont="0" applyFill="0" applyBorder="0" applyAlignment="0" applyProtection="0"/>
    <xf numFmtId="175" fontId="9" fillId="0" borderId="0">
      <protection locked="0"/>
    </xf>
    <xf numFmtId="176" fontId="1" fillId="0" borderId="0" applyFont="0" applyFill="0" applyBorder="0" applyAlignment="0" applyProtection="0"/>
    <xf numFmtId="177" fontId="9" fillId="0" borderId="0">
      <protection locked="0"/>
    </xf>
    <xf numFmtId="178" fontId="9" fillId="0" borderId="0">
      <protection locked="0"/>
    </xf>
    <xf numFmtId="179" fontId="10" fillId="0" borderId="0">
      <protection locked="0"/>
    </xf>
    <xf numFmtId="179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9" fillId="0" borderId="0">
      <protection locked="0"/>
    </xf>
    <xf numFmtId="9" fontId="12" fillId="0" borderId="0" applyFont="0" applyFill="0" applyBorder="0" applyAlignment="0" applyProtection="0"/>
    <xf numFmtId="0" fontId="11" fillId="0" borderId="0"/>
    <xf numFmtId="0" fontId="15" fillId="0" borderId="0"/>
    <xf numFmtId="0" fontId="1" fillId="0" borderId="0"/>
    <xf numFmtId="0" fontId="15" fillId="0" borderId="0"/>
    <xf numFmtId="179" fontId="9" fillId="0" borderId="1">
      <protection locked="0"/>
    </xf>
    <xf numFmtId="0" fontId="16" fillId="0" borderId="16" applyNumberFormat="0" applyFill="0" applyAlignment="0" applyProtection="0"/>
  </cellStyleXfs>
  <cellXfs count="83">
    <xf numFmtId="0" fontId="0" fillId="0" borderId="0" xfId="0"/>
    <xf numFmtId="0" fontId="2" fillId="2" borderId="0" xfId="14" applyFont="1" applyFill="1" applyBorder="1" applyAlignment="1" applyProtection="1">
      <alignment horizontal="left"/>
      <protection hidden="1"/>
    </xf>
    <xf numFmtId="0" fontId="1" fillId="2" borderId="0" xfId="14" applyNumberFormat="1" applyFill="1" applyBorder="1" applyAlignment="1" applyProtection="1">
      <protection hidden="1"/>
    </xf>
    <xf numFmtId="165" fontId="1" fillId="2" borderId="0" xfId="14" applyNumberFormat="1" applyFill="1" applyBorder="1" applyAlignment="1" applyProtection="1">
      <protection hidden="1"/>
    </xf>
    <xf numFmtId="0" fontId="1" fillId="2" borderId="0" xfId="14" applyFill="1" applyBorder="1" applyProtection="1">
      <protection hidden="1"/>
    </xf>
    <xf numFmtId="166" fontId="2" fillId="2" borderId="0" xfId="14" applyNumberFormat="1" applyFont="1" applyFill="1" applyBorder="1" applyAlignment="1" applyProtection="1">
      <alignment horizontal="left"/>
      <protection hidden="1"/>
    </xf>
    <xf numFmtId="0" fontId="1" fillId="2" borderId="0" xfId="14" applyFont="1" applyFill="1" applyBorder="1" applyAlignment="1" applyProtection="1">
      <alignment horizontal="left"/>
      <protection hidden="1"/>
    </xf>
    <xf numFmtId="0" fontId="1" fillId="2" borderId="0" xfId="14" applyFill="1" applyBorder="1" applyAlignment="1" applyProtection="1">
      <alignment horizontal="left"/>
      <protection hidden="1"/>
    </xf>
    <xf numFmtId="0" fontId="3" fillId="2" borderId="0" xfId="14" applyFont="1" applyFill="1" applyBorder="1" applyAlignment="1" applyProtection="1">
      <alignment horizontal="left"/>
      <protection hidden="1"/>
    </xf>
    <xf numFmtId="165" fontId="1" fillId="2" borderId="0" xfId="14" applyNumberFormat="1" applyFont="1" applyFill="1" applyBorder="1" applyAlignment="1" applyProtection="1">
      <protection hidden="1"/>
    </xf>
    <xf numFmtId="167" fontId="1" fillId="2" borderId="0" xfId="14" applyNumberFormat="1" applyFill="1" applyBorder="1" applyAlignment="1" applyProtection="1">
      <protection hidden="1"/>
    </xf>
    <xf numFmtId="0" fontId="2" fillId="2" borderId="0" xfId="14" quotePrefix="1" applyFont="1" applyFill="1" applyBorder="1" applyAlignment="1" applyProtection="1">
      <alignment horizontal="left"/>
      <protection hidden="1"/>
    </xf>
    <xf numFmtId="165" fontId="1" fillId="2" borderId="0" xfId="14" applyNumberFormat="1" applyFill="1" applyBorder="1" applyAlignment="1" applyProtection="1">
      <alignment horizontal="left"/>
      <protection hidden="1"/>
    </xf>
    <xf numFmtId="167" fontId="1" fillId="2" borderId="0" xfId="14" applyNumberFormat="1" applyFill="1" applyBorder="1" applyAlignment="1" applyProtection="1">
      <alignment horizontal="left"/>
      <protection hidden="1"/>
    </xf>
    <xf numFmtId="0" fontId="1" fillId="2" borderId="0" xfId="14" applyFill="1" applyProtection="1">
      <protection hidden="1"/>
    </xf>
    <xf numFmtId="0" fontId="1" fillId="2" borderId="0" xfId="14" applyFill="1" applyBorder="1" applyAlignment="1" applyProtection="1">
      <alignment horizontal="center"/>
      <protection hidden="1"/>
    </xf>
    <xf numFmtId="167" fontId="1" fillId="2" borderId="0" xfId="14" applyNumberFormat="1" applyFill="1" applyBorder="1" applyProtection="1">
      <protection hidden="1"/>
    </xf>
    <xf numFmtId="165" fontId="2" fillId="2" borderId="0" xfId="14" applyNumberFormat="1" applyFont="1" applyFill="1" applyBorder="1" applyAlignment="1" applyProtection="1">
      <protection hidden="1"/>
    </xf>
    <xf numFmtId="49" fontId="1" fillId="2" borderId="0" xfId="14" applyNumberFormat="1" applyFont="1" applyFill="1" applyBorder="1" applyAlignment="1" applyProtection="1">
      <alignment horizontal="left"/>
      <protection hidden="1"/>
    </xf>
    <xf numFmtId="0" fontId="1" fillId="2" borderId="2" xfId="14" applyFill="1" applyBorder="1" applyAlignment="1" applyProtection="1">
      <alignment horizontal="left"/>
      <protection hidden="1"/>
    </xf>
    <xf numFmtId="0" fontId="1" fillId="2" borderId="3" xfId="14" applyFont="1" applyFill="1" applyBorder="1" applyProtection="1">
      <protection hidden="1"/>
    </xf>
    <xf numFmtId="0" fontId="1" fillId="2" borderId="4" xfId="14" applyFont="1" applyFill="1" applyBorder="1" applyProtection="1">
      <protection hidden="1"/>
    </xf>
    <xf numFmtId="0" fontId="0" fillId="2" borderId="5" xfId="0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1" fillId="2" borderId="6" xfId="14" applyFill="1" applyBorder="1" applyAlignment="1" applyProtection="1">
      <alignment horizontal="left"/>
      <protection hidden="1"/>
    </xf>
    <xf numFmtId="0" fontId="1" fillId="2" borderId="0" xfId="14" applyFont="1" applyFill="1" applyBorder="1" applyProtection="1">
      <protection hidden="1"/>
    </xf>
    <xf numFmtId="0" fontId="1" fillId="2" borderId="7" xfId="14" applyFont="1" applyFill="1" applyBorder="1" applyAlignment="1" applyProtection="1">
      <alignment horizontal="left"/>
      <protection hidden="1"/>
    </xf>
    <xf numFmtId="0" fontId="1" fillId="2" borderId="8" xfId="14" applyFill="1" applyBorder="1" applyAlignment="1" applyProtection="1">
      <alignment horizontal="left"/>
      <protection hidden="1"/>
    </xf>
    <xf numFmtId="3" fontId="4" fillId="2" borderId="0" xfId="9" applyNumberFormat="1" applyFill="1" applyBorder="1" applyAlignment="1" applyProtection="1"/>
    <xf numFmtId="0" fontId="4" fillId="2" borderId="0" xfId="9" applyFill="1" applyBorder="1" applyAlignment="1" applyProtection="1"/>
    <xf numFmtId="0" fontId="5" fillId="3" borderId="0" xfId="14" applyFont="1" applyFill="1" applyBorder="1" applyAlignment="1" applyProtection="1">
      <alignment horizontal="left"/>
      <protection hidden="1"/>
    </xf>
    <xf numFmtId="0" fontId="5" fillId="3" borderId="0" xfId="14" applyFont="1" applyFill="1" applyBorder="1" applyAlignment="1" applyProtection="1">
      <alignment horizontal="right"/>
      <protection hidden="1"/>
    </xf>
    <xf numFmtId="0" fontId="1" fillId="2" borderId="0" xfId="14" applyFill="1" applyBorder="1" applyAlignment="1" applyProtection="1">
      <protection hidden="1"/>
    </xf>
    <xf numFmtId="168" fontId="1" fillId="2" borderId="0" xfId="14" applyNumberFormat="1" applyFill="1" applyBorder="1" applyProtection="1">
      <protection hidden="1"/>
    </xf>
    <xf numFmtId="165" fontId="1" fillId="2" borderId="0" xfId="14" applyNumberFormat="1" applyFill="1" applyBorder="1" applyProtection="1">
      <protection hidden="1"/>
    </xf>
    <xf numFmtId="3" fontId="1" fillId="2" borderId="0" xfId="0" applyNumberFormat="1" applyFont="1" applyFill="1" applyProtection="1">
      <protection hidden="1"/>
    </xf>
    <xf numFmtId="0" fontId="1" fillId="2" borderId="0" xfId="14" applyFont="1" applyFill="1" applyBorder="1" applyAlignment="1" applyProtection="1">
      <alignment horizontal="right"/>
      <protection hidden="1"/>
    </xf>
    <xf numFmtId="0" fontId="6" fillId="4" borderId="0" xfId="14" applyFont="1" applyFill="1" applyBorder="1" applyAlignment="1" applyProtection="1">
      <alignment horizontal="left"/>
      <protection hidden="1"/>
    </xf>
    <xf numFmtId="169" fontId="7" fillId="4" borderId="0" xfId="14" applyNumberFormat="1" applyFont="1" applyFill="1" applyBorder="1" applyProtection="1">
      <protection hidden="1"/>
    </xf>
    <xf numFmtId="170" fontId="7" fillId="4" borderId="0" xfId="14" applyNumberFormat="1" applyFont="1" applyFill="1" applyBorder="1" applyProtection="1">
      <protection hidden="1"/>
    </xf>
    <xf numFmtId="0" fontId="7" fillId="4" borderId="0" xfId="14" applyFont="1" applyFill="1" applyBorder="1" applyProtection="1">
      <protection hidden="1"/>
    </xf>
    <xf numFmtId="168" fontId="7" fillId="4" borderId="0" xfId="14" applyNumberFormat="1" applyFont="1" applyFill="1" applyBorder="1" applyProtection="1">
      <protection hidden="1"/>
    </xf>
    <xf numFmtId="172" fontId="1" fillId="2" borderId="0" xfId="11" applyNumberFormat="1" applyFont="1" applyFill="1" applyProtection="1">
      <protection hidden="1"/>
    </xf>
    <xf numFmtId="171" fontId="7" fillId="2" borderId="0" xfId="14" applyNumberFormat="1" applyFont="1" applyFill="1" applyBorder="1" applyProtection="1">
      <protection hidden="1"/>
    </xf>
    <xf numFmtId="172" fontId="7" fillId="4" borderId="0" xfId="14" applyNumberFormat="1" applyFont="1" applyFill="1" applyBorder="1" applyProtection="1">
      <protection hidden="1"/>
    </xf>
    <xf numFmtId="170" fontId="6" fillId="4" borderId="0" xfId="14" applyNumberFormat="1" applyFont="1" applyFill="1" applyBorder="1" applyAlignment="1" applyProtection="1">
      <alignment horizontal="center"/>
      <protection hidden="1"/>
    </xf>
    <xf numFmtId="168" fontId="6" fillId="4" borderId="0" xfId="14" applyNumberFormat="1" applyFont="1" applyFill="1" applyBorder="1" applyProtection="1">
      <protection hidden="1"/>
    </xf>
    <xf numFmtId="0" fontId="14" fillId="5" borderId="0" xfId="14" applyFont="1" applyFill="1" applyBorder="1" applyAlignment="1" applyProtection="1">
      <alignment horizontal="left"/>
      <protection hidden="1"/>
    </xf>
    <xf numFmtId="0" fontId="1" fillId="6" borderId="0" xfId="14" applyFont="1" applyFill="1" applyBorder="1" applyAlignment="1" applyProtection="1">
      <alignment horizontal="left"/>
      <protection locked="0"/>
    </xf>
    <xf numFmtId="0" fontId="1" fillId="6" borderId="0" xfId="14" applyFill="1" applyBorder="1" applyAlignment="1" applyProtection="1">
      <alignment horizontal="left"/>
      <protection hidden="1"/>
    </xf>
    <xf numFmtId="0" fontId="1" fillId="7" borderId="0" xfId="14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2" fillId="8" borderId="9" xfId="14" applyFont="1" applyFill="1" applyBorder="1" applyAlignment="1" applyProtection="1">
      <alignment horizontal="left"/>
      <protection hidden="1"/>
    </xf>
    <xf numFmtId="0" fontId="2" fillId="8" borderId="10" xfId="14" applyFont="1" applyFill="1" applyBorder="1" applyAlignment="1" applyProtection="1">
      <alignment horizontal="left"/>
      <protection hidden="1"/>
    </xf>
    <xf numFmtId="0" fontId="1" fillId="8" borderId="10" xfId="14" applyFill="1" applyBorder="1" applyAlignment="1" applyProtection="1">
      <alignment horizontal="left"/>
      <protection hidden="1"/>
    </xf>
    <xf numFmtId="0" fontId="1" fillId="8" borderId="11" xfId="14" applyFill="1" applyBorder="1" applyAlignment="1" applyProtection="1">
      <alignment horizontal="left"/>
      <protection hidden="1"/>
    </xf>
    <xf numFmtId="0" fontId="1" fillId="9" borderId="12" xfId="14" applyFont="1" applyFill="1" applyBorder="1" applyAlignment="1" applyProtection="1">
      <alignment horizontal="left"/>
      <protection hidden="1"/>
    </xf>
    <xf numFmtId="0" fontId="1" fillId="9" borderId="13" xfId="14" applyFont="1" applyFill="1" applyBorder="1" applyAlignment="1" applyProtection="1">
      <alignment horizontal="left"/>
      <protection hidden="1"/>
    </xf>
    <xf numFmtId="0" fontId="1" fillId="8" borderId="3" xfId="14" applyFont="1" applyFill="1" applyBorder="1" applyAlignment="1" applyProtection="1">
      <alignment horizontal="left"/>
      <protection hidden="1"/>
    </xf>
    <xf numFmtId="0" fontId="1" fillId="10" borderId="14" xfId="14" applyFont="1" applyFill="1" applyBorder="1" applyAlignment="1" applyProtection="1">
      <alignment horizontal="left"/>
      <protection hidden="1"/>
    </xf>
    <xf numFmtId="164" fontId="1" fillId="6" borderId="0" xfId="14" applyNumberFormat="1" applyFill="1" applyBorder="1" applyAlignment="1" applyProtection="1">
      <protection locked="0"/>
    </xf>
    <xf numFmtId="164" fontId="1" fillId="11" borderId="0" xfId="14" applyNumberFormat="1" applyFill="1" applyBorder="1" applyAlignment="1" applyProtection="1">
      <protection hidden="1"/>
    </xf>
    <xf numFmtId="164" fontId="1" fillId="2" borderId="0" xfId="14" applyNumberFormat="1" applyFill="1" applyBorder="1" applyAlignment="1" applyProtection="1">
      <alignment horizontal="left"/>
      <protection hidden="1"/>
    </xf>
    <xf numFmtId="164" fontId="1" fillId="7" borderId="0" xfId="14" applyNumberFormat="1" applyFill="1" applyBorder="1" applyAlignment="1" applyProtection="1">
      <alignment horizontal="left"/>
      <protection locked="0"/>
    </xf>
    <xf numFmtId="164" fontId="1" fillId="2" borderId="0" xfId="14" applyNumberFormat="1" applyFill="1" applyBorder="1" applyAlignment="1" applyProtection="1">
      <alignment horizontal="right"/>
      <protection hidden="1"/>
    </xf>
    <xf numFmtId="164" fontId="1" fillId="7" borderId="0" xfId="14" applyNumberFormat="1" applyFont="1" applyFill="1" applyBorder="1" applyAlignment="1" applyProtection="1">
      <alignment horizontal="left"/>
      <protection locked="0"/>
    </xf>
    <xf numFmtId="164" fontId="1" fillId="2" borderId="0" xfId="14" applyNumberFormat="1" applyFont="1" applyFill="1" applyBorder="1" applyAlignment="1" applyProtection="1">
      <alignment horizontal="left"/>
      <protection hidden="1"/>
    </xf>
    <xf numFmtId="164" fontId="1" fillId="2" borderId="0" xfId="14" applyNumberFormat="1" applyFill="1" applyBorder="1" applyAlignment="1" applyProtection="1">
      <protection hidden="1"/>
    </xf>
    <xf numFmtId="164" fontId="1" fillId="2" borderId="0" xfId="14" applyNumberFormat="1" applyFill="1" applyBorder="1" applyProtection="1">
      <protection hidden="1"/>
    </xf>
    <xf numFmtId="164" fontId="2" fillId="9" borderId="14" xfId="14" applyNumberFormat="1" applyFont="1" applyFill="1" applyBorder="1" applyProtection="1">
      <protection hidden="1"/>
    </xf>
    <xf numFmtId="164" fontId="2" fillId="2" borderId="0" xfId="14" applyNumberFormat="1" applyFont="1" applyFill="1" applyBorder="1" applyProtection="1">
      <protection hidden="1"/>
    </xf>
    <xf numFmtId="164" fontId="1" fillId="9" borderId="15" xfId="14" applyNumberFormat="1" applyFill="1" applyBorder="1" applyAlignment="1" applyProtection="1">
      <alignment horizontal="left"/>
      <protection hidden="1"/>
    </xf>
    <xf numFmtId="164" fontId="1" fillId="11" borderId="3" xfId="14" applyNumberFormat="1" applyFill="1" applyBorder="1" applyAlignment="1" applyProtection="1">
      <protection hidden="1"/>
    </xf>
    <xf numFmtId="164" fontId="13" fillId="8" borderId="3" xfId="0" applyNumberFormat="1" applyFont="1" applyFill="1" applyBorder="1" applyAlignment="1" applyProtection="1">
      <alignment horizontal="left"/>
      <protection hidden="1"/>
    </xf>
    <xf numFmtId="164" fontId="13" fillId="11" borderId="3" xfId="0" applyNumberFormat="1" applyFont="1" applyFill="1" applyBorder="1" applyAlignment="1" applyProtection="1">
      <protection hidden="1"/>
    </xf>
    <xf numFmtId="164" fontId="1" fillId="10" borderId="14" xfId="14" applyNumberFormat="1" applyFont="1" applyFill="1" applyBorder="1" applyAlignment="1" applyProtection="1">
      <protection hidden="1"/>
    </xf>
    <xf numFmtId="164" fontId="1" fillId="7" borderId="0" xfId="14" applyNumberFormat="1" applyFill="1" applyBorder="1" applyAlignment="1" applyProtection="1">
      <alignment horizontal="left"/>
      <protection locked="0" hidden="1"/>
    </xf>
    <xf numFmtId="164" fontId="1" fillId="9" borderId="0" xfId="14" applyNumberFormat="1" applyFont="1" applyFill="1" applyBorder="1" applyAlignment="1" applyProtection="1">
      <alignment horizontal="left"/>
      <protection locked="0"/>
    </xf>
    <xf numFmtId="0" fontId="1" fillId="12" borderId="0" xfId="14" applyNumberFormat="1" applyFont="1" applyFill="1" applyBorder="1" applyAlignment="1" applyProtection="1">
      <alignment horizontal="left"/>
      <protection locked="0"/>
    </xf>
    <xf numFmtId="0" fontId="1" fillId="12" borderId="0" xfId="14" applyFill="1" applyBorder="1" applyAlignment="1" applyProtection="1">
      <alignment horizontal="left"/>
      <protection hidden="1"/>
    </xf>
    <xf numFmtId="0" fontId="2" fillId="13" borderId="0" xfId="14" applyFont="1" applyFill="1" applyBorder="1" applyAlignment="1" applyProtection="1">
      <alignment horizontal="left"/>
      <protection hidden="1"/>
    </xf>
    <xf numFmtId="0" fontId="4" fillId="2" borderId="0" xfId="9" applyFill="1" applyBorder="1" applyAlignment="1" applyProtection="1"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EMPHYTSUPERFICIEEIG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EMPHYTSUPERFICIEDEC.xlsx" TargetMode="External"/><Relationship Id="rId1" Type="http://schemas.openxmlformats.org/officeDocument/2006/relationships/hyperlink" Target="EMPHYTSUPERFICIEAF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EMPHYTSUPERFICIEPROP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82"/>
  <sheetViews>
    <sheetView tabSelected="1" topLeftCell="A19" zoomScale="85" zoomScaleNormal="100" workbookViewId="0">
      <selection activeCell="B52" sqref="B52"/>
    </sheetView>
  </sheetViews>
  <sheetFormatPr defaultRowHeight="12.75" x14ac:dyDescent="0.2"/>
  <cols>
    <col min="1" max="1" width="42.28515625" style="4" customWidth="1"/>
    <col min="2" max="2" width="23" style="4" customWidth="1"/>
    <col min="3" max="3" width="25.28515625" style="4" customWidth="1"/>
    <col min="4" max="4" width="25.42578125" style="4" customWidth="1"/>
    <col min="5" max="5" width="1" style="4" customWidth="1"/>
    <col min="6" max="6" width="12.28515625" style="4" bestFit="1" customWidth="1"/>
    <col min="7" max="7" width="18.5703125" style="4" customWidth="1"/>
    <col min="8" max="16384" width="9.140625" style="4"/>
  </cols>
  <sheetData>
    <row r="1" spans="1:7" ht="24" customHeight="1" x14ac:dyDescent="0.35">
      <c r="A1" s="48" t="s">
        <v>16</v>
      </c>
      <c r="B1" s="81"/>
      <c r="C1" s="1"/>
      <c r="D1" s="1"/>
      <c r="E1" s="2"/>
      <c r="F1" s="3"/>
      <c r="G1" s="3"/>
    </row>
    <row r="2" spans="1:7" x14ac:dyDescent="0.2">
      <c r="A2" s="1"/>
      <c r="B2" s="5"/>
      <c r="C2" s="1"/>
      <c r="D2" s="1"/>
      <c r="E2" s="3"/>
      <c r="F2" s="3"/>
      <c r="G2" s="2"/>
    </row>
    <row r="3" spans="1:7" x14ac:dyDescent="0.2">
      <c r="A3" s="6" t="s">
        <v>0</v>
      </c>
      <c r="B3" s="79"/>
      <c r="C3" s="80"/>
      <c r="D3" s="1"/>
      <c r="E3" s="3"/>
      <c r="F3" s="3"/>
      <c r="G3" s="2"/>
    </row>
    <row r="4" spans="1:7" x14ac:dyDescent="0.2">
      <c r="A4" s="6" t="s">
        <v>17</v>
      </c>
      <c r="B4" s="49"/>
      <c r="C4" s="50"/>
      <c r="D4" s="1"/>
      <c r="E4" s="3"/>
      <c r="F4" s="3"/>
      <c r="G4" s="2"/>
    </row>
    <row r="5" spans="1:7" x14ac:dyDescent="0.2">
      <c r="A5" s="6"/>
      <c r="B5" s="6"/>
      <c r="C5" s="7"/>
      <c r="D5" s="1"/>
      <c r="E5" s="3"/>
      <c r="F5" s="3"/>
      <c r="G5" s="2"/>
    </row>
    <row r="6" spans="1:7" x14ac:dyDescent="0.2">
      <c r="A6" s="6" t="s">
        <v>18</v>
      </c>
      <c r="B6" s="78">
        <v>0</v>
      </c>
      <c r="C6" s="7"/>
      <c r="D6" s="1"/>
      <c r="E6" s="3"/>
      <c r="F6" s="3"/>
      <c r="G6" s="2"/>
    </row>
    <row r="7" spans="1:7" x14ac:dyDescent="0.2">
      <c r="A7" s="6"/>
      <c r="B7" s="6"/>
      <c r="C7" s="7"/>
      <c r="D7" s="1"/>
      <c r="E7" s="3"/>
      <c r="F7" s="3"/>
      <c r="G7" s="2"/>
    </row>
    <row r="8" spans="1:7" x14ac:dyDescent="0.2">
      <c r="A8" s="8" t="s">
        <v>19</v>
      </c>
      <c r="B8" s="9" t="s">
        <v>20</v>
      </c>
      <c r="C8" s="61">
        <v>0</v>
      </c>
      <c r="E8" s="3"/>
      <c r="F8" s="3"/>
      <c r="G8" s="2"/>
    </row>
    <row r="9" spans="1:7" x14ac:dyDescent="0.2">
      <c r="A9" s="7"/>
      <c r="B9" s="9" t="s">
        <v>21</v>
      </c>
      <c r="C9" s="61">
        <v>0</v>
      </c>
      <c r="E9" s="3"/>
      <c r="F9" s="3"/>
      <c r="G9" s="2"/>
    </row>
    <row r="10" spans="1:7" x14ac:dyDescent="0.2">
      <c r="A10" s="7"/>
      <c r="B10" s="3" t="s">
        <v>19</v>
      </c>
      <c r="C10" s="62">
        <f>SUM(C8:C9)</f>
        <v>0</v>
      </c>
      <c r="E10" s="3"/>
      <c r="F10" s="3"/>
      <c r="G10" s="3"/>
    </row>
    <row r="11" spans="1:7" x14ac:dyDescent="0.2">
      <c r="A11" s="7"/>
      <c r="B11" s="3"/>
      <c r="C11" s="3"/>
    </row>
    <row r="12" spans="1:7" x14ac:dyDescent="0.2">
      <c r="A12" s="6" t="s">
        <v>22</v>
      </c>
      <c r="B12" s="51" t="s">
        <v>45</v>
      </c>
      <c r="C12" s="7"/>
    </row>
    <row r="13" spans="1:7" x14ac:dyDescent="0.2">
      <c r="A13" s="11" t="s">
        <v>2</v>
      </c>
      <c r="B13" s="1"/>
      <c r="C13" s="1"/>
      <c r="D13" s="1"/>
      <c r="E13" s="3"/>
      <c r="F13" s="3"/>
      <c r="G13" s="3"/>
    </row>
    <row r="14" spans="1:7" x14ac:dyDescent="0.2">
      <c r="A14" s="7"/>
      <c r="B14" s="7"/>
      <c r="C14" s="7"/>
      <c r="D14" s="12"/>
      <c r="E14" s="3"/>
      <c r="F14" s="3" t="s">
        <v>25</v>
      </c>
      <c r="G14" s="68">
        <f>E128</f>
        <v>0</v>
      </c>
    </row>
    <row r="15" spans="1:7" x14ac:dyDescent="0.2">
      <c r="A15" s="6" t="s">
        <v>23</v>
      </c>
      <c r="B15" s="7"/>
      <c r="C15" s="7"/>
      <c r="D15" s="63">
        <f>B110</f>
        <v>0</v>
      </c>
      <c r="E15" s="3"/>
      <c r="F15" s="9" t="s">
        <v>26</v>
      </c>
      <c r="G15" s="68">
        <f>G14*21/100</f>
        <v>0</v>
      </c>
    </row>
    <row r="16" spans="1:7" x14ac:dyDescent="0.2">
      <c r="A16" s="6" t="s">
        <v>24</v>
      </c>
      <c r="B16" s="7"/>
      <c r="C16" s="7"/>
      <c r="D16" s="64">
        <v>0</v>
      </c>
      <c r="E16" s="3"/>
      <c r="F16" s="3"/>
      <c r="G16" s="68"/>
    </row>
    <row r="17" spans="1:7" x14ac:dyDescent="0.2">
      <c r="A17" s="7"/>
      <c r="B17" s="7"/>
      <c r="C17" s="7"/>
      <c r="D17" s="63"/>
      <c r="E17" s="3"/>
      <c r="F17" s="3"/>
      <c r="G17" s="68"/>
    </row>
    <row r="18" spans="1:7" x14ac:dyDescent="0.2">
      <c r="A18" s="6" t="s">
        <v>27</v>
      </c>
      <c r="B18" s="51">
        <v>0</v>
      </c>
      <c r="C18" s="14"/>
      <c r="D18" s="63">
        <f>B18*30</f>
        <v>0</v>
      </c>
      <c r="E18" s="15"/>
      <c r="F18" s="15"/>
      <c r="G18" s="63"/>
    </row>
    <row r="19" spans="1:7" x14ac:dyDescent="0.2">
      <c r="A19" s="6"/>
      <c r="B19" s="7"/>
      <c r="C19" s="7"/>
      <c r="D19" s="63"/>
      <c r="E19" s="3"/>
      <c r="F19" s="3"/>
      <c r="G19" s="68"/>
    </row>
    <row r="20" spans="1:7" x14ac:dyDescent="0.2">
      <c r="A20" s="6" t="s">
        <v>28</v>
      </c>
      <c r="B20" s="7"/>
      <c r="C20" s="7"/>
      <c r="D20" s="65">
        <v>50</v>
      </c>
      <c r="E20" s="3"/>
      <c r="F20" s="3"/>
      <c r="G20" s="68"/>
    </row>
    <row r="21" spans="1:7" x14ac:dyDescent="0.2">
      <c r="A21" s="7"/>
      <c r="B21" s="7"/>
      <c r="C21" s="9" t="s">
        <v>26</v>
      </c>
      <c r="D21" s="63">
        <f>D20*21%</f>
        <v>10.5</v>
      </c>
      <c r="E21" s="3"/>
      <c r="F21" s="3"/>
      <c r="G21" s="68"/>
    </row>
    <row r="22" spans="1:7" x14ac:dyDescent="0.2">
      <c r="A22" s="7"/>
      <c r="B22" s="7"/>
      <c r="C22" s="6"/>
      <c r="D22" s="63"/>
      <c r="E22" s="3"/>
      <c r="F22" s="3"/>
      <c r="G22" s="68"/>
    </row>
    <row r="23" spans="1:7" x14ac:dyDescent="0.2">
      <c r="A23" s="6" t="s">
        <v>29</v>
      </c>
      <c r="B23" s="7"/>
      <c r="C23" s="7"/>
      <c r="D23" s="66">
        <v>720</v>
      </c>
      <c r="E23" s="3"/>
      <c r="F23" s="3"/>
      <c r="G23" s="68"/>
    </row>
    <row r="24" spans="1:7" x14ac:dyDescent="0.2">
      <c r="A24" s="7"/>
      <c r="B24" s="7"/>
      <c r="C24" s="9" t="s">
        <v>26</v>
      </c>
      <c r="D24" s="63">
        <f>D23*21%</f>
        <v>151.19999999999999</v>
      </c>
      <c r="E24" s="3"/>
      <c r="F24" s="3"/>
      <c r="G24" s="68"/>
    </row>
    <row r="25" spans="1:7" x14ac:dyDescent="0.2">
      <c r="A25" s="7"/>
      <c r="B25" s="7"/>
      <c r="C25" s="6"/>
      <c r="D25" s="63"/>
      <c r="E25" s="3"/>
      <c r="F25" s="3"/>
      <c r="G25" s="68"/>
    </row>
    <row r="26" spans="1:7" x14ac:dyDescent="0.2">
      <c r="A26" s="6" t="s">
        <v>30</v>
      </c>
      <c r="B26" s="7"/>
      <c r="C26" s="6"/>
      <c r="D26" s="64">
        <v>0</v>
      </c>
      <c r="E26" s="3"/>
      <c r="F26" s="3"/>
      <c r="G26" s="68"/>
    </row>
    <row r="27" spans="1:7" x14ac:dyDescent="0.2">
      <c r="A27" s="7"/>
      <c r="B27" s="7"/>
      <c r="C27" s="7"/>
      <c r="D27" s="63"/>
      <c r="E27" s="3"/>
      <c r="F27" s="3"/>
      <c r="G27" s="68"/>
    </row>
    <row r="28" spans="1:7" x14ac:dyDescent="0.2">
      <c r="A28" s="7"/>
      <c r="B28" s="7"/>
      <c r="C28" s="7" t="s">
        <v>31</v>
      </c>
      <c r="D28" s="67">
        <f>A85</f>
        <v>770</v>
      </c>
      <c r="E28" s="3"/>
      <c r="F28" s="3" t="s">
        <v>32</v>
      </c>
      <c r="G28" s="68">
        <f>G14</f>
        <v>0</v>
      </c>
    </row>
    <row r="29" spans="1:7" x14ac:dyDescent="0.2">
      <c r="A29" s="7"/>
      <c r="B29" s="7"/>
      <c r="C29" s="7"/>
      <c r="D29" s="7"/>
      <c r="E29" s="3"/>
      <c r="F29" s="3" t="s">
        <v>33</v>
      </c>
      <c r="G29" s="68">
        <f>D28</f>
        <v>770</v>
      </c>
    </row>
    <row r="30" spans="1:7" x14ac:dyDescent="0.2">
      <c r="A30" s="7"/>
      <c r="B30" s="7"/>
      <c r="C30" s="7"/>
      <c r="D30" s="7"/>
      <c r="E30" s="3"/>
      <c r="F30" s="3" t="s">
        <v>34</v>
      </c>
      <c r="G30" s="68">
        <f>SUM(G28+D28)</f>
        <v>770</v>
      </c>
    </row>
    <row r="31" spans="1:7" x14ac:dyDescent="0.2">
      <c r="G31" s="69"/>
    </row>
    <row r="32" spans="1:7" x14ac:dyDescent="0.2">
      <c r="F32" s="9" t="s">
        <v>35</v>
      </c>
      <c r="G32" s="69">
        <f>SUM(D21,D24,G15)</f>
        <v>161.69999999999999</v>
      </c>
    </row>
    <row r="33" spans="1:9" ht="13.5" thickBot="1" x14ac:dyDescent="0.25">
      <c r="G33" s="69"/>
    </row>
    <row r="34" spans="1:9" ht="14.25" thickTop="1" thickBot="1" x14ac:dyDescent="0.25">
      <c r="F34" s="17" t="s">
        <v>36</v>
      </c>
      <c r="G34" s="70">
        <f>SUM(G30:G32)</f>
        <v>931.7</v>
      </c>
    </row>
    <row r="35" spans="1:9" ht="14.25" thickTop="1" thickBot="1" x14ac:dyDescent="0.25">
      <c r="F35" s="17"/>
      <c r="G35" s="71"/>
    </row>
    <row r="36" spans="1:9" ht="14.25" thickTop="1" thickBot="1" x14ac:dyDescent="0.25">
      <c r="A36" s="53" t="s">
        <v>37</v>
      </c>
      <c r="B36" s="54"/>
      <c r="C36" s="55"/>
      <c r="D36" s="56"/>
      <c r="E36" s="7"/>
      <c r="F36" s="7"/>
      <c r="G36" s="63"/>
      <c r="H36" s="13"/>
      <c r="I36" s="3"/>
    </row>
    <row r="37" spans="1:9" ht="13.5" thickTop="1" x14ac:dyDescent="0.2">
      <c r="A37" s="6"/>
      <c r="B37" s="6"/>
      <c r="C37" s="7"/>
      <c r="D37" s="7"/>
      <c r="E37" s="7"/>
      <c r="F37" s="7"/>
      <c r="G37" s="63"/>
      <c r="H37" s="13"/>
      <c r="I37" s="3"/>
    </row>
    <row r="38" spans="1:9" ht="15" x14ac:dyDescent="0.25">
      <c r="A38" s="6" t="s">
        <v>38</v>
      </c>
      <c r="B38" s="6"/>
      <c r="D38" s="52" t="s">
        <v>47</v>
      </c>
      <c r="E38" s="7"/>
      <c r="F38" s="64">
        <v>0</v>
      </c>
      <c r="G38" s="68"/>
    </row>
    <row r="39" spans="1:9" ht="15" x14ac:dyDescent="0.25">
      <c r="A39" s="6" t="s">
        <v>39</v>
      </c>
      <c r="B39" s="6"/>
      <c r="D39" s="52" t="s">
        <v>46</v>
      </c>
      <c r="E39" s="7"/>
      <c r="F39" s="64">
        <v>0</v>
      </c>
      <c r="G39" s="68"/>
    </row>
    <row r="40" spans="1:9" ht="15" x14ac:dyDescent="0.25">
      <c r="A40" s="6" t="s">
        <v>40</v>
      </c>
      <c r="B40" s="51">
        <v>0</v>
      </c>
      <c r="D40" s="52" t="s">
        <v>47</v>
      </c>
      <c r="E40" s="18"/>
      <c r="F40" s="77">
        <f>IF(D40="emphytéote/superficiaire",B89,B40*50)</f>
        <v>0</v>
      </c>
      <c r="G40" s="68"/>
    </row>
    <row r="41" spans="1:9" ht="15" x14ac:dyDescent="0.25">
      <c r="A41" s="6" t="s">
        <v>50</v>
      </c>
      <c r="B41" s="6"/>
      <c r="D41" s="52" t="s">
        <v>47</v>
      </c>
      <c r="E41" s="7"/>
      <c r="F41" s="64">
        <v>0</v>
      </c>
      <c r="G41" s="68"/>
    </row>
    <row r="42" spans="1:9" ht="13.5" thickBot="1" x14ac:dyDescent="0.25">
      <c r="A42" s="6"/>
      <c r="B42" s="6"/>
      <c r="C42" s="7"/>
      <c r="D42" s="7"/>
      <c r="E42" s="7"/>
      <c r="F42" s="13"/>
      <c r="G42" s="68"/>
    </row>
    <row r="43" spans="1:9" ht="14.25" thickTop="1" thickBot="1" x14ac:dyDescent="0.25">
      <c r="A43" s="57" t="s">
        <v>41</v>
      </c>
      <c r="B43" s="58"/>
      <c r="C43" s="7"/>
      <c r="D43" s="7"/>
      <c r="E43" s="7"/>
      <c r="F43" s="14"/>
      <c r="G43" s="72">
        <f>D94</f>
        <v>0</v>
      </c>
    </row>
    <row r="44" spans="1:9" ht="14.25" thickTop="1" thickBot="1" x14ac:dyDescent="0.25">
      <c r="A44" s="19"/>
      <c r="B44" s="7"/>
      <c r="C44" s="7"/>
      <c r="D44" s="7"/>
      <c r="E44" s="7"/>
      <c r="F44" s="20" t="s">
        <v>35</v>
      </c>
      <c r="G44" s="73">
        <f>E94</f>
        <v>0</v>
      </c>
    </row>
    <row r="45" spans="1:9" ht="14.25" thickTop="1" thickBot="1" x14ac:dyDescent="0.25">
      <c r="A45" s="7"/>
      <c r="B45" s="7"/>
      <c r="C45" s="7"/>
      <c r="D45" s="7"/>
      <c r="E45" s="7"/>
      <c r="F45" s="21"/>
      <c r="G45" s="68"/>
    </row>
    <row r="46" spans="1:9" ht="16.5" thickTop="1" thickBot="1" x14ac:dyDescent="0.3">
      <c r="A46" s="59" t="s">
        <v>42</v>
      </c>
      <c r="B46" s="22"/>
      <c r="E46" s="7"/>
      <c r="G46" s="74">
        <f>D100</f>
        <v>0</v>
      </c>
    </row>
    <row r="47" spans="1:9" ht="16.5" thickTop="1" thickBot="1" x14ac:dyDescent="0.3">
      <c r="A47" s="23"/>
      <c r="B47" s="23"/>
      <c r="E47" s="7"/>
      <c r="F47" s="24" t="s">
        <v>35</v>
      </c>
      <c r="G47" s="75">
        <f>E100</f>
        <v>0</v>
      </c>
    </row>
    <row r="48" spans="1:9" ht="14.25" thickTop="1" thickBot="1" x14ac:dyDescent="0.25">
      <c r="A48" s="25"/>
      <c r="B48" s="7"/>
      <c r="C48" s="7"/>
      <c r="D48" s="7"/>
      <c r="E48" s="7"/>
      <c r="F48" s="26"/>
      <c r="G48" s="68"/>
    </row>
    <row r="49" spans="1:9" ht="14.25" thickTop="1" thickBot="1" x14ac:dyDescent="0.25">
      <c r="A49" s="60" t="s">
        <v>43</v>
      </c>
      <c r="B49" s="27"/>
      <c r="C49" s="7"/>
      <c r="D49" s="7"/>
      <c r="E49" s="7"/>
      <c r="F49" s="28"/>
      <c r="G49" s="76">
        <f>G34+G43+G44</f>
        <v>931.7</v>
      </c>
    </row>
    <row r="50" spans="1:9" ht="13.5" thickTop="1" x14ac:dyDescent="0.2">
      <c r="A50" s="6"/>
      <c r="B50" s="6"/>
      <c r="C50" s="7"/>
      <c r="D50" s="7"/>
      <c r="E50" s="7"/>
      <c r="F50" s="7"/>
      <c r="G50" s="7"/>
      <c r="H50" s="7"/>
      <c r="I50" s="10"/>
    </row>
    <row r="52" spans="1:9" x14ac:dyDescent="0.2">
      <c r="B52" s="29" t="s">
        <v>13</v>
      </c>
      <c r="F52" s="30" t="s">
        <v>14</v>
      </c>
    </row>
    <row r="54" spans="1:9" x14ac:dyDescent="0.2">
      <c r="B54" s="30" t="s">
        <v>48</v>
      </c>
      <c r="F54" s="30" t="s">
        <v>15</v>
      </c>
    </row>
    <row r="56" spans="1:9" x14ac:dyDescent="0.2">
      <c r="B56" s="82" t="s">
        <v>49</v>
      </c>
    </row>
    <row r="57" spans="1:9" hidden="1" x14ac:dyDescent="0.2"/>
    <row r="58" spans="1:9" hidden="1" x14ac:dyDescent="0.2"/>
    <row r="59" spans="1:9" hidden="1" x14ac:dyDescent="0.2"/>
    <row r="60" spans="1:9" hidden="1" x14ac:dyDescent="0.2"/>
    <row r="61" spans="1:9" hidden="1" x14ac:dyDescent="0.2"/>
    <row r="62" spans="1:9" hidden="1" x14ac:dyDescent="0.2"/>
    <row r="63" spans="1:9" hidden="1" x14ac:dyDescent="0.2"/>
    <row r="64" spans="1:9" hidden="1" x14ac:dyDescent="0.2"/>
    <row r="65" spans="1:7" hidden="1" x14ac:dyDescent="0.2"/>
    <row r="66" spans="1:7" hidden="1" x14ac:dyDescent="0.2"/>
    <row r="67" spans="1:7" hidden="1" x14ac:dyDescent="0.2"/>
    <row r="68" spans="1:7" hidden="1" x14ac:dyDescent="0.2"/>
    <row r="69" spans="1:7" hidden="1" x14ac:dyDescent="0.2"/>
    <row r="70" spans="1:7" hidden="1" x14ac:dyDescent="0.2"/>
    <row r="71" spans="1:7" hidden="1" x14ac:dyDescent="0.2"/>
    <row r="72" spans="1:7" hidden="1" x14ac:dyDescent="0.2"/>
    <row r="73" spans="1:7" hidden="1" x14ac:dyDescent="0.2"/>
    <row r="74" spans="1:7" hidden="1" x14ac:dyDescent="0.2">
      <c r="A74" s="31" t="s">
        <v>3</v>
      </c>
      <c r="B74" s="32"/>
      <c r="C74" s="32"/>
      <c r="D74" s="32"/>
      <c r="F74" s="4" t="s">
        <v>4</v>
      </c>
    </row>
    <row r="75" spans="1:7" hidden="1" x14ac:dyDescent="0.2">
      <c r="A75" s="33">
        <v>67.31</v>
      </c>
      <c r="B75" s="33" t="s">
        <v>5</v>
      </c>
      <c r="C75" s="33">
        <v>25000</v>
      </c>
      <c r="D75" s="33"/>
    </row>
    <row r="76" spans="1:7" hidden="1" x14ac:dyDescent="0.2">
      <c r="A76" s="33">
        <v>23.56</v>
      </c>
      <c r="B76" s="33" t="s">
        <v>6</v>
      </c>
      <c r="C76" s="33">
        <v>25000</v>
      </c>
      <c r="D76" s="33" t="s">
        <v>7</v>
      </c>
    </row>
    <row r="77" spans="1:7" hidden="1" x14ac:dyDescent="0.2"/>
    <row r="78" spans="1:7" hidden="1" x14ac:dyDescent="0.2"/>
    <row r="79" spans="1:7" hidden="1" x14ac:dyDescent="0.2">
      <c r="G79" s="34">
        <f>SUM(D23,D26)</f>
        <v>720</v>
      </c>
    </row>
    <row r="80" spans="1:7" hidden="1" x14ac:dyDescent="0.2">
      <c r="A80" s="4" t="s">
        <v>8</v>
      </c>
      <c r="C80" s="4" t="s">
        <v>9</v>
      </c>
      <c r="D80" s="4" t="s">
        <v>10</v>
      </c>
    </row>
    <row r="81" spans="1:7" hidden="1" x14ac:dyDescent="0.2">
      <c r="C81" s="16">
        <f>D16</f>
        <v>0</v>
      </c>
      <c r="D81" s="4">
        <f>IF(D16=0,575,550)</f>
        <v>575</v>
      </c>
    </row>
    <row r="82" spans="1:7" hidden="1" x14ac:dyDescent="0.2"/>
    <row r="83" spans="1:7" hidden="1" x14ac:dyDescent="0.2"/>
    <row r="84" spans="1:7" hidden="1" x14ac:dyDescent="0.2"/>
    <row r="85" spans="1:7" hidden="1" x14ac:dyDescent="0.2">
      <c r="A85" s="35">
        <f>D15+D16+D18+D20+D23+D26</f>
        <v>770</v>
      </c>
      <c r="D85" s="36" t="s">
        <v>46</v>
      </c>
      <c r="E85" s="36" t="s">
        <v>46</v>
      </c>
      <c r="F85" s="36" t="s">
        <v>46</v>
      </c>
      <c r="G85" s="36" t="s">
        <v>46</v>
      </c>
    </row>
    <row r="86" spans="1:7" hidden="1" x14ac:dyDescent="0.2">
      <c r="D86" s="36" t="s">
        <v>47</v>
      </c>
      <c r="E86" s="36" t="s">
        <v>47</v>
      </c>
      <c r="F86" s="36" t="s">
        <v>47</v>
      </c>
      <c r="G86" s="36" t="s">
        <v>47</v>
      </c>
    </row>
    <row r="87" spans="1:7" hidden="1" x14ac:dyDescent="0.2"/>
    <row r="88" spans="1:7" hidden="1" x14ac:dyDescent="0.2"/>
    <row r="89" spans="1:7" hidden="1" x14ac:dyDescent="0.2">
      <c r="B89" s="4">
        <f>IF(B40*50-50&lt;0,0,B40*50-50)</f>
        <v>0</v>
      </c>
    </row>
    <row r="90" spans="1:7" hidden="1" x14ac:dyDescent="0.2">
      <c r="D90" s="36">
        <f>IF(D38="emphytéote/superficiaire",F38,0)</f>
        <v>0</v>
      </c>
      <c r="E90" s="36">
        <f>IF(D38="emphytéote/superficiaire",F38*21%,0)</f>
        <v>0</v>
      </c>
    </row>
    <row r="91" spans="1:7" hidden="1" x14ac:dyDescent="0.2">
      <c r="D91" s="36">
        <f>IF(D39="emphytéote/superficiaire",F39,0)</f>
        <v>0</v>
      </c>
      <c r="E91" s="36"/>
    </row>
    <row r="92" spans="1:7" hidden="1" x14ac:dyDescent="0.2">
      <c r="D92" s="36">
        <f>IF(D40="emphytéote/superficiaire",F40,0)</f>
        <v>0</v>
      </c>
      <c r="E92" s="36">
        <f>IF(D40="emphytéote/superficiaire",F40*21%,0)</f>
        <v>0</v>
      </c>
    </row>
    <row r="93" spans="1:7" hidden="1" x14ac:dyDescent="0.2">
      <c r="D93" s="36">
        <f>IF(D41="emphytéote/superficiaire",F41,0)</f>
        <v>0</v>
      </c>
      <c r="E93" s="36">
        <f>IF(D41="emphytéote/superficiaire",F41*21%,0)</f>
        <v>0</v>
      </c>
    </row>
    <row r="94" spans="1:7" hidden="1" x14ac:dyDescent="0.2">
      <c r="D94" s="36">
        <f>SUM(D90:D93)</f>
        <v>0</v>
      </c>
      <c r="E94" s="36">
        <f>SUM(E90:E93)</f>
        <v>0</v>
      </c>
    </row>
    <row r="95" spans="1:7" hidden="1" x14ac:dyDescent="0.2">
      <c r="D95" s="36"/>
      <c r="E95" s="36"/>
    </row>
    <row r="96" spans="1:7" hidden="1" x14ac:dyDescent="0.2">
      <c r="D96" s="36">
        <f>IF(D38="propriétaire",F38,0)</f>
        <v>0</v>
      </c>
      <c r="E96" s="36">
        <f>IF(D38="propriétaire",F38*21%,0)</f>
        <v>0</v>
      </c>
    </row>
    <row r="97" spans="2:5" hidden="1" x14ac:dyDescent="0.2">
      <c r="D97" s="36">
        <f>IF(D39="propriétaire",F39,0)</f>
        <v>0</v>
      </c>
      <c r="E97" s="36">
        <f>IF(B51="verkoper",B52*21%,0)</f>
        <v>0</v>
      </c>
    </row>
    <row r="98" spans="2:5" hidden="1" x14ac:dyDescent="0.2">
      <c r="D98" s="36">
        <f>IF(D40="propriétaire",F40,0)</f>
        <v>0</v>
      </c>
      <c r="E98" s="36">
        <f>IF(D40="propriétaire",F40*21%,0)</f>
        <v>0</v>
      </c>
    </row>
    <row r="99" spans="2:5" hidden="1" x14ac:dyDescent="0.2">
      <c r="D99" s="36">
        <f>IF(D41="propriétaire",F41,0)</f>
        <v>0</v>
      </c>
      <c r="E99" s="36">
        <f>IF(D41="propriétaire",F41*21%,0)</f>
        <v>0</v>
      </c>
    </row>
    <row r="100" spans="2:5" hidden="1" x14ac:dyDescent="0.2">
      <c r="D100" s="36">
        <f>SUM(D96:D99)</f>
        <v>0</v>
      </c>
      <c r="E100" s="36">
        <f>SUM(E96:E99)</f>
        <v>0</v>
      </c>
    </row>
    <row r="101" spans="2:5" hidden="1" x14ac:dyDescent="0.2"/>
    <row r="102" spans="2:5" hidden="1" x14ac:dyDescent="0.2"/>
    <row r="103" spans="2:5" hidden="1" x14ac:dyDescent="0.2"/>
    <row r="104" spans="2:5" hidden="1" x14ac:dyDescent="0.2"/>
    <row r="105" spans="2:5" hidden="1" x14ac:dyDescent="0.2"/>
    <row r="106" spans="2:5" hidden="1" x14ac:dyDescent="0.2"/>
    <row r="107" spans="2:5" hidden="1" x14ac:dyDescent="0.2"/>
    <row r="108" spans="2:5" hidden="1" x14ac:dyDescent="0.2"/>
    <row r="109" spans="2:5" hidden="1" x14ac:dyDescent="0.2"/>
    <row r="110" spans="2:5" hidden="1" x14ac:dyDescent="0.2">
      <c r="B110" s="4">
        <f>IF(B12="oui",C10/200,C10/50)</f>
        <v>0</v>
      </c>
    </row>
    <row r="111" spans="2:5" hidden="1" x14ac:dyDescent="0.2"/>
    <row r="112" spans="2:5" hidden="1" x14ac:dyDescent="0.2"/>
    <row r="113" spans="1:6" hidden="1" x14ac:dyDescent="0.2"/>
    <row r="114" spans="1:6" hidden="1" x14ac:dyDescent="0.2">
      <c r="D114" s="13" t="e">
        <f>ROUNDUP(C18+#REF!,-2)</f>
        <v>#REF!</v>
      </c>
    </row>
    <row r="115" spans="1:6" hidden="1" x14ac:dyDescent="0.2">
      <c r="F115" s="26" t="s">
        <v>44</v>
      </c>
    </row>
    <row r="116" spans="1:6" hidden="1" x14ac:dyDescent="0.2">
      <c r="F116" s="26" t="s">
        <v>45</v>
      </c>
    </row>
    <row r="117" spans="1:6" hidden="1" x14ac:dyDescent="0.2">
      <c r="D117" s="37" t="s">
        <v>12</v>
      </c>
    </row>
    <row r="118" spans="1:6" ht="15" hidden="1" x14ac:dyDescent="0.25">
      <c r="A118" s="38" t="s">
        <v>1</v>
      </c>
      <c r="B118" s="38"/>
      <c r="C118" s="39">
        <f>C10</f>
        <v>0</v>
      </c>
      <c r="D118" s="40"/>
      <c r="E118" s="41"/>
    </row>
    <row r="119" spans="1:6" ht="15" hidden="1" x14ac:dyDescent="0.25">
      <c r="A119" s="42">
        <v>0</v>
      </c>
      <c r="B119" s="40"/>
      <c r="C119" s="42">
        <v>7500</v>
      </c>
      <c r="D119" s="43">
        <v>5.7000000000000002E-3</v>
      </c>
      <c r="E119" s="44"/>
      <c r="F119" s="42">
        <f>IF($C$10&lt;C119,$C$10*D119,C119*D119)</f>
        <v>0</v>
      </c>
    </row>
    <row r="120" spans="1:6" ht="15" hidden="1" x14ac:dyDescent="0.25">
      <c r="A120" s="42">
        <v>7500</v>
      </c>
      <c r="B120" s="40"/>
      <c r="C120" s="42">
        <v>17500</v>
      </c>
      <c r="D120" s="43">
        <v>4.5599999999999998E-3</v>
      </c>
      <c r="E120" s="44"/>
      <c r="F120" s="40" t="str">
        <f t="shared" ref="F120:F125" si="0">IF($C$10&lt;=A120," ",IF($C$10&lt;C120,($C$10-C119)*D120,(C120-A120)*D120))</f>
        <v xml:space="preserve"> </v>
      </c>
    </row>
    <row r="121" spans="1:6" ht="15" hidden="1" x14ac:dyDescent="0.25">
      <c r="A121" s="42">
        <v>17500</v>
      </c>
      <c r="B121" s="40"/>
      <c r="C121" s="42">
        <v>30000</v>
      </c>
      <c r="D121" s="43">
        <v>3.4199999999999999E-3</v>
      </c>
      <c r="E121" s="44"/>
      <c r="F121" s="40" t="str">
        <f t="shared" si="0"/>
        <v xml:space="preserve"> </v>
      </c>
    </row>
    <row r="122" spans="1:6" ht="15" hidden="1" x14ac:dyDescent="0.25">
      <c r="A122" s="42">
        <v>30000</v>
      </c>
      <c r="B122" s="40"/>
      <c r="C122" s="42">
        <v>45495</v>
      </c>
      <c r="D122" s="43">
        <v>2.2799999999999999E-3</v>
      </c>
      <c r="E122" s="44"/>
      <c r="F122" s="40" t="str">
        <f t="shared" si="0"/>
        <v xml:space="preserve"> </v>
      </c>
    </row>
    <row r="123" spans="1:6" ht="15" hidden="1" x14ac:dyDescent="0.25">
      <c r="A123" s="42">
        <v>45495</v>
      </c>
      <c r="B123" s="40"/>
      <c r="C123" s="42">
        <v>64095</v>
      </c>
      <c r="D123" s="43">
        <v>1.14E-3</v>
      </c>
      <c r="E123" s="44"/>
      <c r="F123" s="40" t="str">
        <f t="shared" si="0"/>
        <v xml:space="preserve"> </v>
      </c>
    </row>
    <row r="124" spans="1:6" ht="15" hidden="1" x14ac:dyDescent="0.25">
      <c r="A124" s="42">
        <v>64095</v>
      </c>
      <c r="B124" s="40"/>
      <c r="C124" s="42">
        <v>250095</v>
      </c>
      <c r="D124" s="43">
        <v>5.6999999999999998E-4</v>
      </c>
      <c r="E124" s="44"/>
      <c r="F124" s="40" t="str">
        <f t="shared" si="0"/>
        <v xml:space="preserve"> </v>
      </c>
    </row>
    <row r="125" spans="1:6" ht="15" hidden="1" x14ac:dyDescent="0.25">
      <c r="A125" s="42">
        <v>250095</v>
      </c>
      <c r="B125" s="40"/>
      <c r="C125" s="42">
        <f>$C$10</f>
        <v>0</v>
      </c>
      <c r="D125" s="43">
        <v>2.2800000000000001E-4</v>
      </c>
      <c r="E125" s="44"/>
      <c r="F125" s="40" t="str">
        <f t="shared" si="0"/>
        <v xml:space="preserve"> </v>
      </c>
    </row>
    <row r="126" spans="1:6" ht="15" hidden="1" x14ac:dyDescent="0.25">
      <c r="A126" s="39"/>
      <c r="B126" s="39"/>
      <c r="C126" s="39"/>
      <c r="D126" s="45"/>
      <c r="E126" s="39"/>
    </row>
    <row r="127" spans="1:6" ht="15" hidden="1" x14ac:dyDescent="0.25">
      <c r="A127" s="41"/>
      <c r="B127" s="41"/>
      <c r="C127" s="41"/>
      <c r="D127" s="41"/>
      <c r="E127" s="41"/>
    </row>
    <row r="128" spans="1:6" ht="15" hidden="1" x14ac:dyDescent="0.25">
      <c r="A128" s="46" t="s">
        <v>11</v>
      </c>
      <c r="B128" s="46"/>
      <c r="C128" s="41"/>
      <c r="D128" s="41"/>
      <c r="E128" s="47">
        <f>SUM(F119:F126)</f>
        <v>0</v>
      </c>
    </row>
    <row r="129" hidden="1" x14ac:dyDescent="0.2"/>
    <row r="130" ht="14.25" hidden="1" customHeight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</sheetData>
  <sheetProtection algorithmName="SHA-512" hashValue="GSspmUkgNBhSkCnkxEfK6mKWCW2n8DD3e8Cx9tc4GQdEN5GBaikGPnscappOTOZJaZLDwM4GhxmVex9qCQrWXA==" saltValue="h3td47xo4+FqJ3DHRB+Hpw==" spinCount="100000" sheet="1" objects="1" scenarios="1"/>
  <phoneticPr fontId="0" type="noConversion"/>
  <dataValidations count="5">
    <dataValidation type="list" allowBlank="1" showInputMessage="1" showErrorMessage="1" sqref="B12">
      <formula1>$F$115:$F$116</formula1>
    </dataValidation>
    <dataValidation type="list" allowBlank="1" showInputMessage="1" showErrorMessage="1" sqref="D40">
      <formula1>$F$85:$F$86</formula1>
    </dataValidation>
    <dataValidation type="list" allowBlank="1" showInputMessage="1" showErrorMessage="1" sqref="D39">
      <formula1>$E$85:$E$86</formula1>
    </dataValidation>
    <dataValidation type="list" allowBlank="1" showInputMessage="1" showErrorMessage="1" sqref="D38">
      <formula1>$D$85:$D$86</formula1>
    </dataValidation>
    <dataValidation type="list" allowBlank="1" showInputMessage="1" showErrorMessage="1" sqref="D41">
      <formula1>$G$85:$G$86</formula1>
    </dataValidation>
  </dataValidations>
  <hyperlinks>
    <hyperlink ref="B52" r:id="rId1"/>
    <hyperlink ref="B54" r:id="rId2"/>
    <hyperlink ref="F52" r:id="rId3"/>
    <hyperlink ref="F54" r:id="rId4"/>
    <hyperlink ref="B56" r:id="rId5"/>
  </hyperlinks>
  <pageMargins left="0.75" right="0.75" top="1" bottom="1" header="0.5" footer="0.5"/>
  <pageSetup paperSize="9" scale="95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17</vt:i4>
      </vt:variant>
    </vt:vector>
  </HeadingPairs>
  <TitlesOfParts>
    <vt:vector size="18" baseType="lpstr">
      <vt:lpstr>EMPHYTSUPERFICIE</vt:lpstr>
      <vt:lpstr>EMPHYTSUPERFICIE!_1._Zegels_Minuut_Brevet</vt:lpstr>
      <vt:lpstr>EMPHYTSUPERFICIE!_13._Allerlei_uitgaven</vt:lpstr>
      <vt:lpstr>EMPHYTSUPERFICIE!_14.</vt:lpstr>
      <vt:lpstr>EMPHYTSUPERFICIE!_15.</vt:lpstr>
      <vt:lpstr>EMPHYTSUPERFICIE!_2._Registratie_Minuut_Brevet</vt:lpstr>
      <vt:lpstr>EMPHYTSUPERFICIE!_3._Registratie_aanhangsel</vt:lpstr>
      <vt:lpstr>EMPHYTSUPERFICIE!_4.Zegels_afschrift_grosse</vt:lpstr>
      <vt:lpstr>EMPHYTSUPERFICIE!_5._Hypotheek__inschr._overschr._doorh.</vt:lpstr>
      <vt:lpstr>EMPHYTSUPERFICIE!_7._Zegels__bord._aanh.</vt:lpstr>
      <vt:lpstr>EMPHYTSUPERFICIE!_8._Opzoekingen</vt:lpstr>
      <vt:lpstr>EMPHYTSUPERFICIE!Aard</vt:lpstr>
      <vt:lpstr>EMPHYTSUPERFICIE!Afdrukbereik</vt:lpstr>
      <vt:lpstr>EMPHYTSUPERFICIE!Datum</vt:lpstr>
      <vt:lpstr>EMPHYTSUPERFICIE!Kantoor_van_Notaris_J._SIMONART_te_Leuven</vt:lpstr>
      <vt:lpstr>EMPHYTSUPERFICIE!KOSTENFICHE</vt:lpstr>
      <vt:lpstr>EMPHYTSUPERFICIE!Naam</vt:lpstr>
      <vt:lpstr>EMPHYTSUPERFICIE!Rep.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2012-08-13T15:44:20Z</dcterms:created>
  <dcterms:modified xsi:type="dcterms:W3CDTF">2014-11-16T16:24:55Z</dcterms:modified>
</cp:coreProperties>
</file>